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70" windowHeight="6600" tabRatio="689" firstSheet="1" activeTab="7"/>
  </bookViews>
  <sheets>
    <sheet name="P&amp;L" sheetId="1" r:id="rId1"/>
    <sheet name="P&amp;L (2)" sheetId="2" r:id="rId2"/>
    <sheet name="BalanceSheet" sheetId="3" r:id="rId3"/>
    <sheet name="CashFlow" sheetId="4" r:id="rId4"/>
    <sheet name="Equity" sheetId="5" r:id="rId5"/>
    <sheet name="KEY INFO" sheetId="6" r:id="rId6"/>
    <sheet name="ADD INFO" sheetId="7" r:id="rId7"/>
    <sheet name="segmental" sheetId="8" r:id="rId8"/>
  </sheets>
  <externalReferences>
    <externalReference r:id="rId11"/>
  </externalReferences>
  <definedNames>
    <definedName name="_xlnm.Print_Area" localSheetId="6">'ADD INFO'!$A$2:$R$35</definedName>
    <definedName name="_xlnm.Print_Area" localSheetId="2">'BalanceSheet'!$A$2:$M$72</definedName>
    <definedName name="_xlnm.Print_Area" localSheetId="5">'KEY INFO'!$A$2:$R$58</definedName>
    <definedName name="_xlnm.Print_Area" localSheetId="0">'P&amp;L'!$A$2:$Q$66</definedName>
    <definedName name="_xlnm.Print_Area" localSheetId="1">'P&amp;L (2)'!$A$2:$Q$66</definedName>
    <definedName name="_xlnm.Print_Area" localSheetId="7">'segmental'!$A$25:$H$51</definedName>
  </definedNames>
  <calcPr fullCalcOnLoad="1"/>
</workbook>
</file>

<file path=xl/sharedStrings.xml><?xml version="1.0" encoding="utf-8"?>
<sst xmlns="http://schemas.openxmlformats.org/spreadsheetml/2006/main" count="334" uniqueCount="162">
  <si>
    <t xml:space="preserve"> </t>
  </si>
  <si>
    <t>(Unaudited)</t>
  </si>
  <si>
    <t>(Audited)</t>
  </si>
  <si>
    <t>As At Preceding</t>
  </si>
  <si>
    <t xml:space="preserve">Current </t>
  </si>
  <si>
    <t>Financial</t>
  </si>
  <si>
    <t>Quarter</t>
  </si>
  <si>
    <t>Year End</t>
  </si>
  <si>
    <t>RM '000</t>
  </si>
  <si>
    <t>Investment in Associated Companies</t>
  </si>
  <si>
    <t>Current Assets</t>
  </si>
  <si>
    <t>Amount due from related companies</t>
  </si>
  <si>
    <t>Cash and bank balances</t>
  </si>
  <si>
    <t>Current Liabilities</t>
  </si>
  <si>
    <t>Amount due to related companies</t>
  </si>
  <si>
    <t>Provision for taxation</t>
  </si>
  <si>
    <t>Proposed dividend</t>
  </si>
  <si>
    <t>Shareholders' Funds</t>
  </si>
  <si>
    <t>Share Capital</t>
  </si>
  <si>
    <t>Reserves</t>
  </si>
  <si>
    <t>Minority Interests</t>
  </si>
  <si>
    <t>(The figures have not been audited)</t>
  </si>
  <si>
    <t>INDIVIDUAL QUARTER</t>
  </si>
  <si>
    <t>CUMULATIVE QUARTER</t>
  </si>
  <si>
    <t>Current</t>
  </si>
  <si>
    <t>Preceding Year</t>
  </si>
  <si>
    <t>Year</t>
  </si>
  <si>
    <t>Corresponding</t>
  </si>
  <si>
    <t>To-Date</t>
  </si>
  <si>
    <t>(a)</t>
  </si>
  <si>
    <t>N/A</t>
  </si>
  <si>
    <t>(b)</t>
  </si>
  <si>
    <t>(g)</t>
  </si>
  <si>
    <t>(h)</t>
  </si>
  <si>
    <t>Taxation</t>
  </si>
  <si>
    <t>(i)</t>
  </si>
  <si>
    <t>(ii)</t>
  </si>
  <si>
    <t>(j)</t>
  </si>
  <si>
    <t>Basic  (sen)</t>
  </si>
  <si>
    <t>Fully diluted (sen)</t>
  </si>
  <si>
    <t>Net tangible assets per share (RM)</t>
  </si>
  <si>
    <t>Year-To-Date</t>
  </si>
  <si>
    <t>Total</t>
  </si>
  <si>
    <t>Revenue</t>
  </si>
  <si>
    <t>Finance cost</t>
  </si>
  <si>
    <t>Operating Expenses</t>
  </si>
  <si>
    <t>(d)</t>
  </si>
  <si>
    <t>Changes in working capital:</t>
  </si>
  <si>
    <t>Net change in current assets</t>
  </si>
  <si>
    <t>Net change in current liabilities</t>
  </si>
  <si>
    <t>Share</t>
  </si>
  <si>
    <t>Capital</t>
  </si>
  <si>
    <t>Tax paid</t>
  </si>
  <si>
    <t>Cash Flow from Investing Activities</t>
  </si>
  <si>
    <t>Net Changes in Cash &amp; Cash Equivalents</t>
  </si>
  <si>
    <t>Cash &amp; Cash Equivalents at beginning of period</t>
  </si>
  <si>
    <t>Financed By:</t>
  </si>
  <si>
    <t xml:space="preserve">Other Income </t>
  </si>
  <si>
    <t>MEGA PASCAL BERHAD</t>
  </si>
  <si>
    <t>(Incorporated in Malaysia - 182350-H)</t>
  </si>
  <si>
    <t>(based on 60,490,000 ordinary shares)</t>
  </si>
  <si>
    <t xml:space="preserve">Condensed Consolidated Statement of Equity </t>
  </si>
  <si>
    <t>Investment Properties</t>
  </si>
  <si>
    <t>Property, Plant and Equipment</t>
  </si>
  <si>
    <t>Fixed deposits</t>
  </si>
  <si>
    <t>Non-cash items</t>
  </si>
  <si>
    <t>Interest expense</t>
  </si>
  <si>
    <t>Interest income</t>
  </si>
  <si>
    <t>Interest paid</t>
  </si>
  <si>
    <t>Interest received</t>
  </si>
  <si>
    <t>Purchase of property, plant &amp; equipment</t>
  </si>
  <si>
    <t>Proceeds from disposal of property, plant &amp; equipment</t>
  </si>
  <si>
    <t>Fixed deposit interest received</t>
  </si>
  <si>
    <t>Cash Flow from Financing Activity</t>
  </si>
  <si>
    <t>Minority interests</t>
  </si>
  <si>
    <t>Net Current Assets</t>
  </si>
  <si>
    <t>Investment in Joint Venture</t>
  </si>
  <si>
    <t>Goodwill on Consolidation</t>
  </si>
  <si>
    <t>Stocks</t>
  </si>
  <si>
    <t>Amount due from holding company</t>
  </si>
  <si>
    <t>Amount due from associated companies</t>
  </si>
  <si>
    <t>Condensed Consolidated Cash Flow Statement</t>
  </si>
  <si>
    <t>Premium</t>
  </si>
  <si>
    <t>Reserve</t>
  </si>
  <si>
    <t>Retained</t>
  </si>
  <si>
    <t>As At End Of</t>
  </si>
  <si>
    <t xml:space="preserve">The Condensed Balance Sheet should be read in conjuction with the Annual Financial Report for the year </t>
  </si>
  <si>
    <t>Net cash used in investing activities</t>
  </si>
  <si>
    <t>Development Properties</t>
  </si>
  <si>
    <t>Deferred Taxation</t>
  </si>
  <si>
    <t>Net loss before tax</t>
  </si>
  <si>
    <t>Net cash used in operating activities</t>
  </si>
  <si>
    <t>Cash used in operations</t>
  </si>
  <si>
    <t>Adjustments for :-</t>
  </si>
  <si>
    <t xml:space="preserve">Share of Profit/(Losses) from Associates </t>
  </si>
  <si>
    <t>and Joint Venture</t>
  </si>
  <si>
    <t>Profit/(Loss)</t>
  </si>
  <si>
    <t>Debtors</t>
  </si>
  <si>
    <t>Creditors</t>
  </si>
  <si>
    <t>Exceptional Items</t>
  </si>
  <si>
    <t>Cash &amp; Cash Equivalents at end of period</t>
  </si>
  <si>
    <t>Operating profit before changes in working capital</t>
  </si>
  <si>
    <t>Profit/(Loss) from Operations</t>
  </si>
  <si>
    <t>Profit/(Loss) Before Taxation</t>
  </si>
  <si>
    <t>ended 31 December 2002</t>
  </si>
  <si>
    <t>Long term investments</t>
  </si>
  <si>
    <t>Short term borrowing</t>
  </si>
  <si>
    <t>Balance as at 1 January 2003</t>
  </si>
  <si>
    <t>Manufacturing</t>
  </si>
  <si>
    <t>Property Holding</t>
  </si>
  <si>
    <t xml:space="preserve">The Condensed Consolidated IncomeStatement should be read in conjuction with the Annual Financial Report </t>
  </si>
  <si>
    <t>for the year ended 31 December 2002</t>
  </si>
  <si>
    <t xml:space="preserve">The Condensed Consolidated Cash Flow Statement should be read in conjuction with the Annual </t>
  </si>
  <si>
    <t>Financial Report for the year ended 31 December 2002</t>
  </si>
  <si>
    <t>Balance as at 1 January 2002</t>
  </si>
  <si>
    <t xml:space="preserve">The Condensed Statements of Changes in Equity should be read in conjuction with the Annual Financial Report </t>
  </si>
  <si>
    <t>Results</t>
  </si>
  <si>
    <t>Profit / (Loss) from operations</t>
  </si>
  <si>
    <t>Unallocated costs</t>
  </si>
  <si>
    <t>Profit / (Loss) before tax</t>
  </si>
  <si>
    <t>Minority Interest</t>
  </si>
  <si>
    <t>Loss for the period</t>
  </si>
  <si>
    <t xml:space="preserve">Property </t>
  </si>
  <si>
    <t>Development</t>
  </si>
  <si>
    <t>Profit/(Loss) for the Period</t>
  </si>
  <si>
    <t>Earnings/(Loss) per share :-</t>
  </si>
  <si>
    <t xml:space="preserve">Profit/(Loss) After Taxation </t>
  </si>
  <si>
    <t>Segment Revenue</t>
  </si>
  <si>
    <t>3 months ended</t>
  </si>
  <si>
    <t>RM'000</t>
  </si>
  <si>
    <t>Group Revenue</t>
  </si>
  <si>
    <t>Segment Results</t>
  </si>
  <si>
    <t>Profit/(Loss) from operations</t>
  </si>
  <si>
    <t>Property Development</t>
  </si>
  <si>
    <t>Unallocated corporate expenses</t>
  </si>
  <si>
    <t>For The 9 Months Period Ended 30 September 2003</t>
  </si>
  <si>
    <t>Condensed Consolidated Income Statements For The 3rd Quarter Ended 30 September 2003</t>
  </si>
  <si>
    <t>3rd Quarter</t>
  </si>
  <si>
    <t>Condensed Consolidated Balance Sheet As At 30 September 2003</t>
  </si>
  <si>
    <t>9 Months Ended</t>
  </si>
  <si>
    <t>Proceeds from sale of long term investment</t>
  </si>
  <si>
    <t>Net profit for the period</t>
  </si>
  <si>
    <t xml:space="preserve">9 months ended </t>
  </si>
  <si>
    <t>Balance as at 30 September 2003</t>
  </si>
  <si>
    <t>Balance as at 30 September 2002</t>
  </si>
  <si>
    <t>9 months ended</t>
  </si>
  <si>
    <t>Condensed Consolidated Income Statements For The 2nd Quarter Ended 30 June 2003</t>
  </si>
  <si>
    <t>2nd Quarter</t>
  </si>
  <si>
    <t>Summary of Key Financial Information For The Financial Period Ended 30 September 2003</t>
  </si>
  <si>
    <t>Profit/(Loss) before taxation</t>
  </si>
  <si>
    <t xml:space="preserve">Profit/(Loss) after taxation and </t>
  </si>
  <si>
    <t>minority interest</t>
  </si>
  <si>
    <t>Net profit/(loss) for the period</t>
  </si>
  <si>
    <t>Basic profit/(loss) per share(sen)</t>
  </si>
  <si>
    <t>Dividend per share</t>
  </si>
  <si>
    <t>As At End Of Current Quarter</t>
  </si>
  <si>
    <t>As At Preceding Financial Year End</t>
  </si>
  <si>
    <t>Additional Information</t>
  </si>
  <si>
    <t xml:space="preserve">Profit/(Loss) from </t>
  </si>
  <si>
    <t>operations</t>
  </si>
  <si>
    <t>Gross interest income</t>
  </si>
  <si>
    <t>Gross interest expense</t>
  </si>
</sst>
</file>

<file path=xl/styles.xml><?xml version="1.0" encoding="utf-8"?>
<styleSheet xmlns="http://schemas.openxmlformats.org/spreadsheetml/2006/main">
  <numFmts count="28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_-* #,##0_-;\-* #,##0_-;_-* &quot;-&quot;??_-;_-@_-"/>
    <numFmt numFmtId="171" formatCode="_(* #,##0_);_(* \(#,##0\);_(* &quot;-&quot;??_);_(@_)"/>
    <numFmt numFmtId="172" formatCode="_-* #,##0.0_-;\-* #,##0.0_-;_-* &quot;-&quot;??_-;_-@_-"/>
    <numFmt numFmtId="173" formatCode="_ * #,##0.00_ ;_ * \-#,##0.00_ ;_ * &quot;-&quot;??_ ;_ @_ "/>
    <numFmt numFmtId="174" formatCode="mmmm\ d\,\ yyyy"/>
    <numFmt numFmtId="175" formatCode="_(* #,##0.0_);_(* \(#,##0.0\);_(* &quot;-&quot;??_);_(@_)"/>
    <numFmt numFmtId="176" formatCode="_(* #,##0.000_);_(* \(#,##0.000\);_(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#,##0.0"/>
    <numFmt numFmtId="181" formatCode="#,##0.000"/>
    <numFmt numFmtId="182" formatCode="d\-mmm\-yy"/>
    <numFmt numFmtId="183" formatCode="d\-mmm\-yyyy"/>
  </numFmts>
  <fonts count="25">
    <font>
      <sz val="10"/>
      <name val="Arial"/>
      <family val="0"/>
    </font>
    <font>
      <sz val="12"/>
      <name val="Times New Roman"/>
      <family val="1"/>
    </font>
    <font>
      <b/>
      <sz val="20"/>
      <name val="Times New Roman"/>
      <family val="1"/>
    </font>
    <font>
      <b/>
      <u val="single"/>
      <sz val="12"/>
      <name val="Times New Roman"/>
      <family val="1"/>
    </font>
    <font>
      <u val="single"/>
      <sz val="12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2"/>
      <color indexed="12"/>
      <name val="Times New Roman"/>
      <family val="1"/>
    </font>
    <font>
      <i/>
      <sz val="12"/>
      <name val="Times New Roman"/>
      <family val="1"/>
    </font>
    <font>
      <sz val="20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3"/>
      <color indexed="10"/>
      <name val="Times New Roman"/>
      <family val="1"/>
    </font>
    <font>
      <b/>
      <sz val="13"/>
      <color indexed="12"/>
      <name val="Times New Roman"/>
      <family val="1"/>
    </font>
    <font>
      <i/>
      <sz val="13"/>
      <name val="Times New Roman"/>
      <family val="1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sz val="12"/>
      <name val="Arial"/>
      <family val="0"/>
    </font>
    <font>
      <sz val="10"/>
      <name val="Times New Roman"/>
      <family val="1"/>
    </font>
    <font>
      <b/>
      <u val="single"/>
      <sz val="10"/>
      <name val="Times New Roman"/>
      <family val="1"/>
    </font>
    <font>
      <u val="single"/>
      <sz val="10"/>
      <name val="Times New Roman"/>
      <family val="1"/>
    </font>
    <font>
      <b/>
      <sz val="18"/>
      <name val="Times New Roman"/>
      <family val="1"/>
    </font>
    <font>
      <sz val="11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3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10" fontId="1" fillId="0" borderId="0" xfId="0" applyNumberFormat="1" applyFont="1" applyAlignment="1">
      <alignment/>
    </xf>
    <xf numFmtId="0" fontId="1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/>
    </xf>
    <xf numFmtId="0" fontId="1" fillId="0" borderId="4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4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5" xfId="0" applyFont="1" applyFill="1" applyBorder="1" applyAlignment="1">
      <alignment/>
    </xf>
    <xf numFmtId="0" fontId="1" fillId="0" borderId="3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15" fontId="1" fillId="0" borderId="0" xfId="0" applyNumberFormat="1" applyFont="1" applyFill="1" applyBorder="1" applyAlignment="1">
      <alignment horizontal="center"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6" xfId="0" applyFont="1" applyFill="1" applyBorder="1" applyAlignment="1">
      <alignment/>
    </xf>
    <xf numFmtId="49" fontId="1" fillId="0" borderId="7" xfId="0" applyNumberFormat="1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8" xfId="0" applyFont="1" applyFill="1" applyBorder="1" applyAlignment="1">
      <alignment/>
    </xf>
    <xf numFmtId="49" fontId="1" fillId="0" borderId="0" xfId="0" applyNumberFormat="1" applyFont="1" applyFill="1" applyBorder="1" applyAlignment="1">
      <alignment horizontal="center"/>
    </xf>
    <xf numFmtId="171" fontId="1" fillId="0" borderId="0" xfId="15" applyNumberFormat="1" applyFont="1" applyFill="1" applyBorder="1" applyAlignment="1">
      <alignment/>
    </xf>
    <xf numFmtId="171" fontId="1" fillId="0" borderId="0" xfId="15" applyNumberFormat="1" applyFont="1" applyFill="1" applyBorder="1" applyAlignment="1">
      <alignment horizontal="center"/>
    </xf>
    <xf numFmtId="170" fontId="1" fillId="0" borderId="0" xfId="0" applyNumberFormat="1" applyFont="1" applyAlignment="1">
      <alignment/>
    </xf>
    <xf numFmtId="171" fontId="1" fillId="0" borderId="9" xfId="15" applyNumberFormat="1" applyFont="1" applyFill="1" applyBorder="1" applyAlignment="1">
      <alignment/>
    </xf>
    <xf numFmtId="170" fontId="1" fillId="0" borderId="0" xfId="15" applyNumberFormat="1" applyFont="1" applyFill="1" applyBorder="1" applyAlignment="1">
      <alignment horizontal="right"/>
    </xf>
    <xf numFmtId="170" fontId="1" fillId="0" borderId="5" xfId="15" applyNumberFormat="1" applyFont="1" applyFill="1" applyBorder="1" applyAlignment="1">
      <alignment/>
    </xf>
    <xf numFmtId="170" fontId="1" fillId="0" borderId="4" xfId="15" applyNumberFormat="1" applyFont="1" applyFill="1" applyBorder="1" applyAlignment="1">
      <alignment/>
    </xf>
    <xf numFmtId="170" fontId="1" fillId="0" borderId="0" xfId="15" applyNumberFormat="1" applyFont="1" applyFill="1" applyBorder="1" applyAlignment="1">
      <alignment/>
    </xf>
    <xf numFmtId="170" fontId="1" fillId="0" borderId="7" xfId="15" applyNumberFormat="1" applyFont="1" applyFill="1" applyBorder="1" applyAlignment="1">
      <alignment/>
    </xf>
    <xf numFmtId="170" fontId="1" fillId="0" borderId="8" xfId="15" applyNumberFormat="1" applyFont="1" applyFill="1" applyBorder="1" applyAlignment="1">
      <alignment/>
    </xf>
    <xf numFmtId="170" fontId="1" fillId="0" borderId="6" xfId="15" applyNumberFormat="1" applyFont="1" applyFill="1" applyBorder="1" applyAlignment="1">
      <alignment/>
    </xf>
    <xf numFmtId="0" fontId="6" fillId="0" borderId="4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1" fillId="0" borderId="7" xfId="0" applyFont="1" applyFill="1" applyBorder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9" fillId="0" borderId="0" xfId="0" applyFont="1" applyAlignment="1">
      <alignment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 horizontal="center"/>
    </xf>
    <xf numFmtId="0" fontId="1" fillId="0" borderId="8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/>
    </xf>
    <xf numFmtId="170" fontId="1" fillId="0" borderId="0" xfId="0" applyNumberFormat="1" applyFont="1" applyFill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1" fillId="3" borderId="0" xfId="0" applyFont="1" applyFill="1" applyAlignment="1">
      <alignment/>
    </xf>
    <xf numFmtId="0" fontId="1" fillId="4" borderId="1" xfId="0" applyFont="1" applyFill="1" applyBorder="1" applyAlignment="1">
      <alignment/>
    </xf>
    <xf numFmtId="0" fontId="1" fillId="4" borderId="2" xfId="0" applyFont="1" applyFill="1" applyBorder="1" applyAlignment="1">
      <alignment/>
    </xf>
    <xf numFmtId="0" fontId="1" fillId="4" borderId="2" xfId="0" applyFont="1" applyFill="1" applyBorder="1" applyAlignment="1">
      <alignment horizontal="center"/>
    </xf>
    <xf numFmtId="0" fontId="1" fillId="4" borderId="3" xfId="0" applyFont="1" applyFill="1" applyBorder="1" applyAlignment="1">
      <alignment/>
    </xf>
    <xf numFmtId="0" fontId="1" fillId="4" borderId="0" xfId="0" applyFont="1" applyFill="1" applyBorder="1" applyAlignment="1">
      <alignment/>
    </xf>
    <xf numFmtId="0" fontId="7" fillId="4" borderId="0" xfId="0" applyFont="1" applyFill="1" applyBorder="1" applyAlignment="1">
      <alignment horizontal="center"/>
    </xf>
    <xf numFmtId="0" fontId="1" fillId="4" borderId="4" xfId="0" applyFont="1" applyFill="1" applyBorder="1" applyAlignment="1">
      <alignment/>
    </xf>
    <xf numFmtId="0" fontId="1" fillId="4" borderId="0" xfId="0" applyFont="1" applyFill="1" applyBorder="1" applyAlignment="1">
      <alignment horizontal="center"/>
    </xf>
    <xf numFmtId="0" fontId="1" fillId="4" borderId="5" xfId="0" applyFont="1" applyFill="1" applyBorder="1" applyAlignment="1">
      <alignment/>
    </xf>
    <xf numFmtId="0" fontId="6" fillId="0" borderId="0" xfId="0" applyFont="1" applyBorder="1" applyAlignment="1">
      <alignment/>
    </xf>
    <xf numFmtId="174" fontId="6" fillId="0" borderId="0" xfId="0" applyNumberFormat="1" applyFont="1" applyBorder="1" applyAlignment="1">
      <alignment horizontal="left"/>
    </xf>
    <xf numFmtId="170" fontId="1" fillId="0" borderId="0" xfId="15" applyNumberFormat="1" applyFont="1" applyFill="1" applyBorder="1" applyAlignment="1">
      <alignment horizontal="center"/>
    </xf>
    <xf numFmtId="0" fontId="6" fillId="0" borderId="5" xfId="0" applyFont="1" applyFill="1" applyBorder="1" applyAlignment="1">
      <alignment/>
    </xf>
    <xf numFmtId="0" fontId="6" fillId="0" borderId="4" xfId="0" applyFont="1" applyFill="1" applyBorder="1" applyAlignment="1">
      <alignment/>
    </xf>
    <xf numFmtId="0" fontId="10" fillId="0" borderId="1" xfId="0" applyFont="1" applyBorder="1" applyAlignment="1">
      <alignment/>
    </xf>
    <xf numFmtId="0" fontId="10" fillId="0" borderId="2" xfId="0" applyFont="1" applyBorder="1" applyAlignment="1">
      <alignment/>
    </xf>
    <xf numFmtId="0" fontId="10" fillId="0" borderId="1" xfId="0" applyFont="1" applyFill="1" applyBorder="1" applyAlignment="1">
      <alignment/>
    </xf>
    <xf numFmtId="0" fontId="10" fillId="0" borderId="2" xfId="0" applyFont="1" applyFill="1" applyBorder="1" applyAlignment="1">
      <alignment/>
    </xf>
    <xf numFmtId="0" fontId="10" fillId="0" borderId="2" xfId="0" applyFont="1" applyFill="1" applyBorder="1" applyAlignment="1">
      <alignment horizontal="center"/>
    </xf>
    <xf numFmtId="0" fontId="10" fillId="0" borderId="3" xfId="0" applyFont="1" applyFill="1" applyBorder="1" applyAlignment="1">
      <alignment/>
    </xf>
    <xf numFmtId="0" fontId="10" fillId="0" borderId="4" xfId="0" applyFont="1" applyBorder="1" applyAlignment="1">
      <alignment/>
    </xf>
    <xf numFmtId="0" fontId="10" fillId="0" borderId="0" xfId="0" applyFont="1" applyBorder="1" applyAlignment="1">
      <alignment/>
    </xf>
    <xf numFmtId="0" fontId="11" fillId="0" borderId="4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5" xfId="0" applyFont="1" applyFill="1" applyBorder="1" applyAlignment="1">
      <alignment horizontal="center"/>
    </xf>
    <xf numFmtId="0" fontId="10" fillId="0" borderId="4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0" fontId="10" fillId="0" borderId="5" xfId="0" applyFont="1" applyFill="1" applyBorder="1" applyAlignment="1">
      <alignment/>
    </xf>
    <xf numFmtId="0" fontId="10" fillId="0" borderId="3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11" fillId="0" borderId="5" xfId="0" applyFont="1" applyFill="1" applyBorder="1" applyAlignment="1">
      <alignment/>
    </xf>
    <xf numFmtId="0" fontId="11" fillId="0" borderId="4" xfId="0" applyFont="1" applyFill="1" applyBorder="1" applyAlignment="1">
      <alignment/>
    </xf>
    <xf numFmtId="15" fontId="11" fillId="0" borderId="0" xfId="0" applyNumberFormat="1" applyFont="1" applyFill="1" applyBorder="1" applyAlignment="1">
      <alignment horizontal="center"/>
    </xf>
    <xf numFmtId="15" fontId="10" fillId="0" borderId="0" xfId="0" applyNumberFormat="1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10" fillId="0" borderId="4" xfId="0" applyFont="1" applyFill="1" applyBorder="1" applyAlignment="1">
      <alignment horizontal="center"/>
    </xf>
    <xf numFmtId="0" fontId="10" fillId="0" borderId="6" xfId="0" applyFont="1" applyBorder="1" applyAlignment="1">
      <alignment/>
    </xf>
    <xf numFmtId="0" fontId="10" fillId="0" borderId="7" xfId="0" applyFont="1" applyBorder="1" applyAlignment="1">
      <alignment/>
    </xf>
    <xf numFmtId="0" fontId="10" fillId="0" borderId="6" xfId="0" applyFont="1" applyFill="1" applyBorder="1" applyAlignment="1">
      <alignment/>
    </xf>
    <xf numFmtId="49" fontId="10" fillId="0" borderId="7" xfId="0" applyNumberFormat="1" applyFont="1" applyFill="1" applyBorder="1" applyAlignment="1">
      <alignment horizontal="center"/>
    </xf>
    <xf numFmtId="0" fontId="10" fillId="0" borderId="8" xfId="0" applyFont="1" applyFill="1" applyBorder="1" applyAlignment="1">
      <alignment horizontal="center"/>
    </xf>
    <xf numFmtId="0" fontId="10" fillId="0" borderId="6" xfId="0" applyFont="1" applyFill="1" applyBorder="1" applyAlignment="1">
      <alignment horizontal="center"/>
    </xf>
    <xf numFmtId="0" fontId="10" fillId="0" borderId="8" xfId="0" applyFont="1" applyFill="1" applyBorder="1" applyAlignment="1">
      <alignment/>
    </xf>
    <xf numFmtId="49" fontId="10" fillId="0" borderId="0" xfId="0" applyNumberFormat="1" applyFont="1" applyFill="1" applyBorder="1" applyAlignment="1">
      <alignment horizontal="center"/>
    </xf>
    <xf numFmtId="171" fontId="10" fillId="0" borderId="0" xfId="15" applyNumberFormat="1" applyFont="1" applyFill="1" applyBorder="1" applyAlignment="1">
      <alignment/>
    </xf>
    <xf numFmtId="171" fontId="10" fillId="0" borderId="5" xfId="15" applyNumberFormat="1" applyFont="1" applyFill="1" applyBorder="1" applyAlignment="1">
      <alignment/>
    </xf>
    <xf numFmtId="171" fontId="10" fillId="0" borderId="4" xfId="15" applyNumberFormat="1" applyFont="1" applyFill="1" applyBorder="1" applyAlignment="1">
      <alignment/>
    </xf>
    <xf numFmtId="171" fontId="10" fillId="0" borderId="0" xfId="15" applyNumberFormat="1" applyFont="1" applyFill="1" applyBorder="1" applyAlignment="1">
      <alignment horizontal="center"/>
    </xf>
    <xf numFmtId="171" fontId="10" fillId="0" borderId="7" xfId="15" applyNumberFormat="1" applyFont="1" applyFill="1" applyBorder="1" applyAlignment="1">
      <alignment/>
    </xf>
    <xf numFmtId="0" fontId="10" fillId="0" borderId="0" xfId="0" applyFont="1" applyAlignment="1">
      <alignment/>
    </xf>
    <xf numFmtId="171" fontId="10" fillId="0" borderId="0" xfId="15" applyNumberFormat="1" applyFont="1" applyFill="1" applyBorder="1" applyAlignment="1">
      <alignment horizontal="right"/>
    </xf>
    <xf numFmtId="171" fontId="12" fillId="0" borderId="0" xfId="15" applyNumberFormat="1" applyFont="1" applyFill="1" applyBorder="1" applyAlignment="1">
      <alignment/>
    </xf>
    <xf numFmtId="0" fontId="10" fillId="0" borderId="0" xfId="0" applyFont="1" applyFill="1" applyAlignment="1">
      <alignment/>
    </xf>
    <xf numFmtId="171" fontId="10" fillId="0" borderId="7" xfId="15" applyNumberFormat="1" applyFont="1" applyFill="1" applyBorder="1" applyAlignment="1">
      <alignment horizontal="center"/>
    </xf>
    <xf numFmtId="171" fontId="10" fillId="0" borderId="9" xfId="15" applyNumberFormat="1" applyFont="1" applyFill="1" applyBorder="1" applyAlignment="1">
      <alignment/>
    </xf>
    <xf numFmtId="171" fontId="10" fillId="0" borderId="9" xfId="15" applyNumberFormat="1" applyFont="1" applyFill="1" applyBorder="1" applyAlignment="1">
      <alignment horizontal="center"/>
    </xf>
    <xf numFmtId="43" fontId="10" fillId="0" borderId="12" xfId="15" applyNumberFormat="1" applyFont="1" applyFill="1" applyBorder="1" applyAlignment="1">
      <alignment/>
    </xf>
    <xf numFmtId="43" fontId="10" fillId="0" borderId="5" xfId="15" applyNumberFormat="1" applyFont="1" applyFill="1" applyBorder="1" applyAlignment="1">
      <alignment/>
    </xf>
    <xf numFmtId="43" fontId="10" fillId="0" borderId="4" xfId="15" applyNumberFormat="1" applyFont="1" applyFill="1" applyBorder="1" applyAlignment="1">
      <alignment/>
    </xf>
    <xf numFmtId="170" fontId="10" fillId="0" borderId="5" xfId="15" applyNumberFormat="1" applyFont="1" applyFill="1" applyBorder="1" applyAlignment="1">
      <alignment/>
    </xf>
    <xf numFmtId="170" fontId="10" fillId="0" borderId="4" xfId="15" applyNumberFormat="1" applyFont="1" applyFill="1" applyBorder="1" applyAlignment="1">
      <alignment/>
    </xf>
    <xf numFmtId="170" fontId="10" fillId="0" borderId="0" xfId="15" applyNumberFormat="1" applyFont="1" applyFill="1" applyBorder="1" applyAlignment="1">
      <alignment/>
    </xf>
    <xf numFmtId="170" fontId="10" fillId="0" borderId="7" xfId="15" applyNumberFormat="1" applyFont="1" applyFill="1" applyBorder="1" applyAlignment="1">
      <alignment/>
    </xf>
    <xf numFmtId="170" fontId="10" fillId="0" borderId="8" xfId="15" applyNumberFormat="1" applyFont="1" applyFill="1" applyBorder="1" applyAlignment="1">
      <alignment/>
    </xf>
    <xf numFmtId="170" fontId="10" fillId="0" borderId="6" xfId="15" applyNumberFormat="1" applyFont="1" applyFill="1" applyBorder="1" applyAlignment="1">
      <alignment/>
    </xf>
    <xf numFmtId="0" fontId="13" fillId="0" borderId="5" xfId="0" applyFont="1" applyFill="1" applyBorder="1" applyAlignment="1">
      <alignment horizontal="center"/>
    </xf>
    <xf numFmtId="0" fontId="11" fillId="0" borderId="0" xfId="0" applyFont="1" applyFill="1" applyBorder="1" applyAlignment="1">
      <alignment/>
    </xf>
    <xf numFmtId="0" fontId="11" fillId="0" borderId="2" xfId="0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0" fontId="10" fillId="0" borderId="7" xfId="0" applyFont="1" applyFill="1" applyBorder="1" applyAlignment="1">
      <alignment/>
    </xf>
    <xf numFmtId="0" fontId="14" fillId="0" borderId="4" xfId="0" applyFont="1" applyBorder="1" applyAlignment="1">
      <alignment/>
    </xf>
    <xf numFmtId="0" fontId="14" fillId="0" borderId="0" xfId="0" applyFont="1" applyFill="1" applyBorder="1" applyAlignment="1">
      <alignment/>
    </xf>
    <xf numFmtId="171" fontId="14" fillId="0" borderId="0" xfId="15" applyNumberFormat="1" applyFont="1" applyFill="1" applyBorder="1" applyAlignment="1">
      <alignment/>
    </xf>
    <xf numFmtId="171" fontId="14" fillId="0" borderId="5" xfId="15" applyNumberFormat="1" applyFont="1" applyFill="1" applyBorder="1" applyAlignment="1">
      <alignment/>
    </xf>
    <xf numFmtId="171" fontId="14" fillId="0" borderId="4" xfId="15" applyNumberFormat="1" applyFont="1" applyFill="1" applyBorder="1" applyAlignment="1">
      <alignment/>
    </xf>
    <xf numFmtId="171" fontId="10" fillId="0" borderId="0" xfId="15" applyNumberFormat="1" applyFont="1" applyFill="1" applyBorder="1" applyAlignment="1" applyProtection="1">
      <alignment/>
      <protection locked="0"/>
    </xf>
    <xf numFmtId="0" fontId="11" fillId="0" borderId="4" xfId="0" applyFont="1" applyBorder="1" applyAlignment="1">
      <alignment/>
    </xf>
    <xf numFmtId="171" fontId="11" fillId="0" borderId="4" xfId="15" applyNumberFormat="1" applyFont="1" applyFill="1" applyBorder="1" applyAlignment="1">
      <alignment/>
    </xf>
    <xf numFmtId="171" fontId="10" fillId="0" borderId="13" xfId="15" applyNumberFormat="1" applyFont="1" applyFill="1" applyBorder="1" applyAlignment="1">
      <alignment/>
    </xf>
    <xf numFmtId="171" fontId="11" fillId="0" borderId="5" xfId="15" applyNumberFormat="1" applyFont="1" applyFill="1" applyBorder="1" applyAlignment="1">
      <alignment/>
    </xf>
    <xf numFmtId="4" fontId="10" fillId="0" borderId="0" xfId="15" applyNumberFormat="1" applyFont="1" applyFill="1" applyBorder="1" applyAlignment="1">
      <alignment/>
    </xf>
    <xf numFmtId="170" fontId="10" fillId="0" borderId="0" xfId="0" applyNumberFormat="1" applyFont="1" applyAlignment="1">
      <alignment/>
    </xf>
    <xf numFmtId="0" fontId="14" fillId="0" borderId="0" xfId="0" applyFont="1" applyBorder="1" applyAlignment="1">
      <alignment/>
    </xf>
    <xf numFmtId="171" fontId="10" fillId="0" borderId="12" xfId="15" applyNumberFormat="1" applyFont="1" applyFill="1" applyBorder="1" applyAlignment="1">
      <alignment/>
    </xf>
    <xf numFmtId="15" fontId="6" fillId="0" borderId="0" xfId="0" applyNumberFormat="1" applyFont="1" applyAlignment="1" quotePrefix="1">
      <alignment/>
    </xf>
    <xf numFmtId="171" fontId="10" fillId="0" borderId="7" xfId="0" applyNumberFormat="1" applyFont="1" applyFill="1" applyBorder="1" applyAlignment="1">
      <alignment/>
    </xf>
    <xf numFmtId="170" fontId="10" fillId="0" borderId="12" xfId="15" applyNumberFormat="1" applyFont="1" applyFill="1" applyBorder="1" applyAlignment="1">
      <alignment horizontal="right"/>
    </xf>
    <xf numFmtId="171" fontId="0" fillId="0" borderId="0" xfId="15" applyNumberFormat="1" applyAlignment="1">
      <alignment/>
    </xf>
    <xf numFmtId="15" fontId="11" fillId="0" borderId="0" xfId="0" applyNumberFormat="1" applyFont="1" applyAlignment="1">
      <alignment horizontal="center"/>
    </xf>
    <xf numFmtId="171" fontId="1" fillId="0" borderId="0" xfId="0" applyNumberFormat="1" applyFont="1" applyAlignment="1">
      <alignment/>
    </xf>
    <xf numFmtId="171" fontId="0" fillId="0" borderId="0" xfId="15" applyNumberFormat="1" applyFont="1" applyAlignment="1">
      <alignment/>
    </xf>
    <xf numFmtId="171" fontId="17" fillId="0" borderId="0" xfId="15" applyNumberFormat="1" applyFont="1" applyAlignment="1">
      <alignment/>
    </xf>
    <xf numFmtId="183" fontId="17" fillId="0" borderId="0" xfId="15" applyNumberFormat="1" applyFont="1" applyAlignment="1">
      <alignment/>
    </xf>
    <xf numFmtId="171" fontId="18" fillId="0" borderId="0" xfId="15" applyNumberFormat="1" applyFont="1" applyAlignment="1">
      <alignment/>
    </xf>
    <xf numFmtId="0" fontId="22" fillId="0" borderId="0" xfId="0" applyFont="1" applyFill="1" applyAlignment="1">
      <alignment/>
    </xf>
    <xf numFmtId="0" fontId="20" fillId="0" borderId="0" xfId="0" applyFont="1" applyAlignment="1">
      <alignment/>
    </xf>
    <xf numFmtId="10" fontId="20" fillId="0" borderId="0" xfId="0" applyNumberFormat="1" applyFont="1" applyAlignment="1">
      <alignment/>
    </xf>
    <xf numFmtId="0" fontId="20" fillId="0" borderId="0" xfId="0" applyFont="1" applyAlignment="1">
      <alignment horizontal="center"/>
    </xf>
    <xf numFmtId="0" fontId="20" fillId="0" borderId="0" xfId="0" applyFont="1" applyFill="1" applyAlignment="1">
      <alignment/>
    </xf>
    <xf numFmtId="0" fontId="21" fillId="0" borderId="0" xfId="0" applyFont="1" applyAlignment="1">
      <alignment horizontal="left"/>
    </xf>
    <xf numFmtId="0" fontId="22" fillId="0" borderId="0" xfId="0" applyFont="1" applyAlignment="1">
      <alignment/>
    </xf>
    <xf numFmtId="0" fontId="22" fillId="0" borderId="0" xfId="0" applyFont="1" applyAlignment="1">
      <alignment horizontal="center"/>
    </xf>
    <xf numFmtId="0" fontId="20" fillId="0" borderId="0" xfId="0" applyFont="1" applyFill="1" applyAlignment="1">
      <alignment horizontal="center"/>
    </xf>
    <xf numFmtId="0" fontId="21" fillId="0" borderId="0" xfId="0" applyFont="1" applyFill="1" applyAlignment="1">
      <alignment horizontal="left"/>
    </xf>
    <xf numFmtId="0" fontId="22" fillId="0" borderId="0" xfId="0" applyFont="1" applyFill="1" applyAlignment="1">
      <alignment horizontal="center"/>
    </xf>
    <xf numFmtId="0" fontId="23" fillId="0" borderId="0" xfId="0" applyFont="1" applyFill="1" applyAlignment="1">
      <alignment horizontal="center"/>
    </xf>
    <xf numFmtId="0" fontId="24" fillId="0" borderId="0" xfId="0" applyFont="1" applyFill="1" applyAlignment="1">
      <alignment horizontal="center"/>
    </xf>
    <xf numFmtId="0" fontId="24" fillId="0" borderId="0" xfId="0" applyFont="1" applyAlignment="1">
      <alignment/>
    </xf>
    <xf numFmtId="10" fontId="24" fillId="0" borderId="0" xfId="0" applyNumberFormat="1" applyFont="1" applyAlignment="1">
      <alignment/>
    </xf>
    <xf numFmtId="170" fontId="24" fillId="0" borderId="0" xfId="0" applyNumberFormat="1" applyFont="1" applyAlignment="1">
      <alignment/>
    </xf>
    <xf numFmtId="0" fontId="24" fillId="0" borderId="0" xfId="0" applyFont="1" applyFill="1" applyAlignment="1">
      <alignment/>
    </xf>
    <xf numFmtId="0" fontId="24" fillId="0" borderId="0" xfId="0" applyFont="1" applyFill="1" applyBorder="1" applyAlignment="1">
      <alignment/>
    </xf>
    <xf numFmtId="0" fontId="6" fillId="0" borderId="1" xfId="0" applyFont="1" applyFill="1" applyBorder="1" applyAlignment="1">
      <alignment/>
    </xf>
    <xf numFmtId="0" fontId="6" fillId="0" borderId="2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3" xfId="0" applyFont="1" applyFill="1" applyBorder="1" applyAlignment="1">
      <alignment/>
    </xf>
    <xf numFmtId="15" fontId="6" fillId="0" borderId="0" xfId="0" applyNumberFormat="1" applyFont="1" applyAlignment="1">
      <alignment horizontal="center"/>
    </xf>
    <xf numFmtId="15" fontId="6" fillId="0" borderId="0" xfId="0" applyNumberFormat="1" applyFont="1" applyFill="1" applyBorder="1" applyAlignment="1">
      <alignment horizontal="center"/>
    </xf>
    <xf numFmtId="0" fontId="6" fillId="0" borderId="6" xfId="0" applyFont="1" applyFill="1" applyBorder="1" applyAlignment="1">
      <alignment/>
    </xf>
    <xf numFmtId="49" fontId="6" fillId="0" borderId="7" xfId="0" applyNumberFormat="1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6" fillId="0" borderId="8" xfId="0" applyFont="1" applyFill="1" applyBorder="1" applyAlignment="1">
      <alignment/>
    </xf>
    <xf numFmtId="171" fontId="1" fillId="0" borderId="9" xfId="0" applyNumberFormat="1" applyFont="1" applyBorder="1" applyAlignment="1">
      <alignment/>
    </xf>
    <xf numFmtId="171" fontId="1" fillId="0" borderId="5" xfId="0" applyNumberFormat="1" applyFont="1" applyBorder="1" applyAlignment="1">
      <alignment/>
    </xf>
    <xf numFmtId="171" fontId="1" fillId="0" borderId="9" xfId="0" applyNumberFormat="1" applyFont="1" applyBorder="1" applyAlignment="1">
      <alignment horizontal="center"/>
    </xf>
    <xf numFmtId="171" fontId="1" fillId="0" borderId="5" xfId="15" applyNumberFormat="1" applyFont="1" applyFill="1" applyBorder="1" applyAlignment="1">
      <alignment/>
    </xf>
    <xf numFmtId="171" fontId="1" fillId="0" borderId="4" xfId="15" applyNumberFormat="1" applyFont="1" applyFill="1" applyBorder="1" applyAlignment="1">
      <alignment/>
    </xf>
    <xf numFmtId="43" fontId="1" fillId="0" borderId="12" xfId="0" applyNumberFormat="1" applyFont="1" applyBorder="1" applyAlignment="1">
      <alignment/>
    </xf>
    <xf numFmtId="43" fontId="1" fillId="0" borderId="5" xfId="0" applyNumberFormat="1" applyFont="1" applyBorder="1" applyAlignment="1">
      <alignment/>
    </xf>
    <xf numFmtId="43" fontId="1" fillId="0" borderId="0" xfId="0" applyNumberFormat="1" applyFont="1" applyAlignment="1">
      <alignment/>
    </xf>
    <xf numFmtId="170" fontId="1" fillId="0" borderId="9" xfId="15" applyNumberFormat="1" applyFont="1" applyFill="1" applyBorder="1" applyAlignment="1">
      <alignment horizontal="right"/>
    </xf>
    <xf numFmtId="170" fontId="1" fillId="0" borderId="5" xfId="15" applyNumberFormat="1" applyFont="1" applyFill="1" applyBorder="1" applyAlignment="1">
      <alignment horizontal="center"/>
    </xf>
    <xf numFmtId="170" fontId="1" fillId="0" borderId="4" xfId="15" applyNumberFormat="1" applyFont="1" applyFill="1" applyBorder="1" applyAlignment="1">
      <alignment horizontal="center"/>
    </xf>
    <xf numFmtId="170" fontId="1" fillId="0" borderId="5" xfId="15" applyNumberFormat="1" applyFont="1" applyFill="1" applyBorder="1" applyAlignment="1">
      <alignment horizontal="right"/>
    </xf>
    <xf numFmtId="170" fontId="1" fillId="0" borderId="4" xfId="15" applyNumberFormat="1" applyFont="1" applyFill="1" applyBorder="1" applyAlignment="1">
      <alignment horizontal="right"/>
    </xf>
    <xf numFmtId="0" fontId="2" fillId="0" borderId="0" xfId="0" applyFont="1" applyAlignment="1">
      <alignment horizontal="center"/>
    </xf>
    <xf numFmtId="0" fontId="11" fillId="0" borderId="4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5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0" fillId="0" borderId="0" xfId="0" applyAlignment="1">
      <alignment/>
    </xf>
    <xf numFmtId="0" fontId="5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/>
    </xf>
    <xf numFmtId="0" fontId="7" fillId="4" borderId="4" xfId="0" applyFont="1" applyFill="1" applyBorder="1" applyAlignment="1">
      <alignment horizontal="center"/>
    </xf>
    <xf numFmtId="0" fontId="7" fillId="4" borderId="0" xfId="0" applyFont="1" applyFill="1" applyBorder="1" applyAlignment="1">
      <alignment horizontal="center"/>
    </xf>
    <xf numFmtId="0" fontId="7" fillId="4" borderId="5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0" fontId="24" fillId="0" borderId="0" xfId="0" applyFont="1" applyFill="1" applyAlignment="1">
      <alignment horizontal="center"/>
    </xf>
    <xf numFmtId="4" fontId="1" fillId="0" borderId="9" xfId="0" applyNumberFormat="1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9" fillId="0" borderId="0" xfId="0" applyFont="1" applyAlignment="1">
      <alignment/>
    </xf>
    <xf numFmtId="0" fontId="19" fillId="0" borderId="5" xfId="0" applyFont="1" applyBorder="1" applyAlignment="1">
      <alignment/>
    </xf>
    <xf numFmtId="15" fontId="6" fillId="0" borderId="0" xfId="0" applyNumberFormat="1" applyFont="1" applyFill="1" applyBorder="1" applyAlignment="1">
      <alignment horizontal="center"/>
    </xf>
    <xf numFmtId="0" fontId="23" fillId="0" borderId="0" xfId="0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523875</xdr:colOff>
      <xdr:row>0</xdr:row>
      <xdr:rowOff>76200</xdr:rowOff>
    </xdr:from>
    <xdr:to>
      <xdr:col>4</xdr:col>
      <xdr:colOff>1562100</xdr:colOff>
      <xdr:row>3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76200"/>
          <a:ext cx="10382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523875</xdr:colOff>
      <xdr:row>0</xdr:row>
      <xdr:rowOff>76200</xdr:rowOff>
    </xdr:from>
    <xdr:to>
      <xdr:col>4</xdr:col>
      <xdr:colOff>1562100</xdr:colOff>
      <xdr:row>3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76200"/>
          <a:ext cx="10382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200025</xdr:colOff>
      <xdr:row>1</xdr:row>
      <xdr:rowOff>152400</xdr:rowOff>
    </xdr:from>
    <xdr:to>
      <xdr:col>4</xdr:col>
      <xdr:colOff>400050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0" y="352425"/>
          <a:ext cx="10382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47625</xdr:colOff>
      <xdr:row>0</xdr:row>
      <xdr:rowOff>114300</xdr:rowOff>
    </xdr:from>
    <xdr:to>
      <xdr:col>7</xdr:col>
      <xdr:colOff>219075</xdr:colOff>
      <xdr:row>3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3475" y="114300"/>
          <a:ext cx="10382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66675</xdr:colOff>
      <xdr:row>0</xdr:row>
      <xdr:rowOff>114300</xdr:rowOff>
    </xdr:from>
    <xdr:to>
      <xdr:col>7</xdr:col>
      <xdr:colOff>495300</xdr:colOff>
      <xdr:row>3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0325" y="114300"/>
          <a:ext cx="10382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495300</xdr:colOff>
      <xdr:row>0</xdr:row>
      <xdr:rowOff>66675</xdr:rowOff>
    </xdr:from>
    <xdr:to>
      <xdr:col>4</xdr:col>
      <xdr:colOff>1533525</xdr:colOff>
      <xdr:row>3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6475" y="66675"/>
          <a:ext cx="10382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38100</xdr:colOff>
      <xdr:row>0</xdr:row>
      <xdr:rowOff>66675</xdr:rowOff>
    </xdr:from>
    <xdr:to>
      <xdr:col>4</xdr:col>
      <xdr:colOff>466725</xdr:colOff>
      <xdr:row>3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2550" y="66675"/>
          <a:ext cx="10382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MPBFiles\Announcement\2003\2nd%20quarter%202003%20income%20b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&amp;L"/>
      <sheetName val="BalanceSheet"/>
      <sheetName val="CashFlow"/>
      <sheetName val="Equity"/>
      <sheetName val="segmental"/>
    </sheetNames>
    <sheetDataSet>
      <sheetData sheetId="1">
        <row r="68">
          <cell r="J68">
            <v>1.4256240700942304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W66"/>
  <sheetViews>
    <sheetView showGridLines="0" zoomScale="75" zoomScaleNormal="75" workbookViewId="0" topLeftCell="A1">
      <selection activeCell="G16" sqref="G16"/>
    </sheetView>
  </sheetViews>
  <sheetFormatPr defaultColWidth="9.140625" defaultRowHeight="12.75"/>
  <cols>
    <col min="1" max="1" width="2.7109375" style="1" customWidth="1"/>
    <col min="2" max="2" width="0.9921875" style="1" customWidth="1"/>
    <col min="3" max="3" width="6.28125" style="1" customWidth="1"/>
    <col min="4" max="4" width="9.140625" style="1" customWidth="1"/>
    <col min="5" max="5" width="29.28125" style="1" customWidth="1"/>
    <col min="6" max="6" width="4.8515625" style="2" customWidth="1"/>
    <col min="7" max="7" width="12.140625" style="2" customWidth="1"/>
    <col min="8" max="8" width="3.8515625" style="2" customWidth="1"/>
    <col min="9" max="9" width="3.57421875" style="2" customWidth="1"/>
    <col min="10" max="10" width="13.140625" style="2" customWidth="1"/>
    <col min="11" max="11" width="3.28125" style="2" customWidth="1"/>
    <col min="12" max="12" width="3.421875" style="2" customWidth="1"/>
    <col min="13" max="13" width="12.140625" style="2" customWidth="1"/>
    <col min="14" max="14" width="3.7109375" style="2" customWidth="1"/>
    <col min="15" max="15" width="4.28125" style="2" customWidth="1"/>
    <col min="16" max="16" width="12.28125" style="2" customWidth="1"/>
    <col min="17" max="17" width="3.57421875" style="2" customWidth="1"/>
    <col min="18" max="19" width="9.140625" style="1" customWidth="1"/>
    <col min="20" max="20" width="10.8515625" style="3" bestFit="1" customWidth="1"/>
    <col min="21" max="21" width="10.8515625" style="1" bestFit="1" customWidth="1"/>
    <col min="22" max="22" width="4.28125" style="1" customWidth="1"/>
    <col min="23" max="23" width="9.8515625" style="1" bestFit="1" customWidth="1"/>
    <col min="24" max="16384" width="9.140625" style="1" customWidth="1"/>
  </cols>
  <sheetData>
    <row r="1" ht="15.75"/>
    <row r="2" spans="6:12" ht="28.5" customHeight="1">
      <c r="F2" s="211" t="s">
        <v>58</v>
      </c>
      <c r="G2" s="211"/>
      <c r="H2" s="211"/>
      <c r="I2" s="211"/>
      <c r="J2" s="211"/>
      <c r="K2" s="211"/>
      <c r="L2" s="211"/>
    </row>
    <row r="3" spans="7:11" ht="15.75">
      <c r="G3" s="215" t="s">
        <v>59</v>
      </c>
      <c r="H3" s="215"/>
      <c r="I3" s="215"/>
      <c r="J3" s="215"/>
      <c r="K3" s="215"/>
    </row>
    <row r="4" spans="7:17" ht="15.75">
      <c r="G4" s="4"/>
      <c r="N4" s="5"/>
      <c r="O4" s="6"/>
      <c r="P4" s="7"/>
      <c r="Q4" s="6"/>
    </row>
    <row r="5" spans="2:17" ht="15.75">
      <c r="B5" s="2"/>
      <c r="C5" s="2"/>
      <c r="D5" s="2"/>
      <c r="E5" s="2"/>
      <c r="G5" s="4"/>
      <c r="N5" s="5"/>
      <c r="O5" s="6"/>
      <c r="P5" s="7"/>
      <c r="Q5" s="6"/>
    </row>
    <row r="6" spans="2:17" ht="24" customHeight="1">
      <c r="B6" s="2"/>
      <c r="C6" s="217" t="s">
        <v>136</v>
      </c>
      <c r="D6" s="218"/>
      <c r="E6" s="218"/>
      <c r="F6" s="218"/>
      <c r="G6" s="218"/>
      <c r="H6" s="218"/>
      <c r="I6" s="218"/>
      <c r="J6" s="218"/>
      <c r="K6" s="218"/>
      <c r="L6" s="218"/>
      <c r="M6" s="218"/>
      <c r="N6" s="218"/>
      <c r="O6" s="218"/>
      <c r="P6" s="218"/>
      <c r="Q6" s="218"/>
    </row>
    <row r="7" spans="2:10" ht="20.25" customHeight="1">
      <c r="B7" s="2"/>
      <c r="C7" s="2"/>
      <c r="D7" s="2"/>
      <c r="E7" s="2"/>
      <c r="G7" s="216" t="s">
        <v>21</v>
      </c>
      <c r="H7" s="216"/>
      <c r="I7" s="216"/>
      <c r="J7" s="216"/>
    </row>
    <row r="8" spans="2:5" ht="15.75">
      <c r="B8" s="2"/>
      <c r="C8" s="2"/>
      <c r="D8" s="2"/>
      <c r="E8" s="2"/>
    </row>
    <row r="9" ht="7.5" customHeight="1">
      <c r="H9" s="8"/>
    </row>
    <row r="11" spans="2:17" ht="16.5">
      <c r="B11" s="87"/>
      <c r="C11" s="88"/>
      <c r="D11" s="88"/>
      <c r="E11" s="88"/>
      <c r="F11" s="89"/>
      <c r="G11" s="90"/>
      <c r="H11" s="91" t="s">
        <v>0</v>
      </c>
      <c r="I11" s="90"/>
      <c r="J11" s="90"/>
      <c r="K11" s="92"/>
      <c r="L11" s="89"/>
      <c r="M11" s="90"/>
      <c r="N11" s="91" t="s">
        <v>0</v>
      </c>
      <c r="O11" s="90"/>
      <c r="P11" s="90"/>
      <c r="Q11" s="92"/>
    </row>
    <row r="12" spans="2:17" ht="16.5">
      <c r="B12" s="93"/>
      <c r="C12" s="94"/>
      <c r="D12" s="94"/>
      <c r="E12" s="94"/>
      <c r="F12" s="212" t="s">
        <v>22</v>
      </c>
      <c r="G12" s="213"/>
      <c r="H12" s="213"/>
      <c r="I12" s="213"/>
      <c r="J12" s="213"/>
      <c r="K12" s="214"/>
      <c r="L12" s="212" t="s">
        <v>23</v>
      </c>
      <c r="M12" s="213"/>
      <c r="N12" s="213"/>
      <c r="O12" s="213"/>
      <c r="P12" s="213"/>
      <c r="Q12" s="214"/>
    </row>
    <row r="13" spans="2:17" ht="16.5">
      <c r="B13" s="93"/>
      <c r="C13" s="94"/>
      <c r="D13" s="94"/>
      <c r="E13" s="94"/>
      <c r="F13" s="98"/>
      <c r="G13" s="99"/>
      <c r="H13" s="100"/>
      <c r="I13" s="99"/>
      <c r="J13" s="99"/>
      <c r="K13" s="101"/>
      <c r="L13" s="98"/>
      <c r="M13" s="99"/>
      <c r="N13" s="100"/>
      <c r="O13" s="99"/>
      <c r="P13" s="99"/>
      <c r="Q13" s="101"/>
    </row>
    <row r="14" spans="2:17" ht="16.5">
      <c r="B14" s="93"/>
      <c r="C14" s="94"/>
      <c r="D14" s="94"/>
      <c r="E14" s="94"/>
      <c r="F14" s="89"/>
      <c r="G14" s="91"/>
      <c r="H14" s="102"/>
      <c r="I14" s="103"/>
      <c r="J14" s="91"/>
      <c r="K14" s="92"/>
      <c r="L14" s="89"/>
      <c r="M14" s="91"/>
      <c r="N14" s="102"/>
      <c r="O14" s="103"/>
      <c r="P14" s="91"/>
      <c r="Q14" s="92"/>
    </row>
    <row r="15" spans="2:17" ht="16.5">
      <c r="B15" s="93"/>
      <c r="C15" s="94"/>
      <c r="D15" s="94"/>
      <c r="E15" s="94"/>
      <c r="F15" s="98"/>
      <c r="G15" s="96" t="s">
        <v>24</v>
      </c>
      <c r="H15" s="97"/>
      <c r="I15" s="95"/>
      <c r="J15" s="96" t="s">
        <v>25</v>
      </c>
      <c r="K15" s="104"/>
      <c r="L15" s="105"/>
      <c r="M15" s="96" t="s">
        <v>24</v>
      </c>
      <c r="N15" s="97"/>
      <c r="O15" s="95"/>
      <c r="P15" s="96" t="s">
        <v>25</v>
      </c>
      <c r="Q15" s="101"/>
    </row>
    <row r="16" spans="2:17" ht="16.5">
      <c r="B16" s="93"/>
      <c r="C16" s="94"/>
      <c r="D16" s="94"/>
      <c r="E16" s="94"/>
      <c r="F16" s="98"/>
      <c r="G16" s="96" t="s">
        <v>26</v>
      </c>
      <c r="H16" s="97"/>
      <c r="I16" s="95"/>
      <c r="J16" s="96" t="s">
        <v>27</v>
      </c>
      <c r="K16" s="104"/>
      <c r="L16" s="105"/>
      <c r="M16" s="96" t="s">
        <v>26</v>
      </c>
      <c r="N16" s="97"/>
      <c r="O16" s="95"/>
      <c r="P16" s="96" t="s">
        <v>27</v>
      </c>
      <c r="Q16" s="101"/>
    </row>
    <row r="17" spans="2:17" ht="16.5">
      <c r="B17" s="93"/>
      <c r="C17" s="94"/>
      <c r="D17" s="94"/>
      <c r="E17" s="94"/>
      <c r="F17" s="98"/>
      <c r="G17" s="96" t="s">
        <v>137</v>
      </c>
      <c r="H17" s="97"/>
      <c r="I17" s="95"/>
      <c r="J17" s="96" t="s">
        <v>6</v>
      </c>
      <c r="K17" s="104"/>
      <c r="L17" s="105"/>
      <c r="M17" s="96" t="s">
        <v>28</v>
      </c>
      <c r="N17" s="97"/>
      <c r="O17" s="95"/>
      <c r="P17" s="96" t="s">
        <v>41</v>
      </c>
      <c r="Q17" s="101"/>
    </row>
    <row r="18" spans="2:17" ht="16.5">
      <c r="B18" s="93"/>
      <c r="C18" s="94"/>
      <c r="D18" s="94"/>
      <c r="E18" s="94"/>
      <c r="F18" s="98"/>
      <c r="G18" s="106">
        <v>37894</v>
      </c>
      <c r="H18" s="97"/>
      <c r="I18" s="95"/>
      <c r="J18" s="106">
        <v>37529</v>
      </c>
      <c r="K18" s="104"/>
      <c r="L18" s="105"/>
      <c r="M18" s="106">
        <v>37894</v>
      </c>
      <c r="N18" s="97"/>
      <c r="O18" s="95"/>
      <c r="P18" s="106">
        <v>37529</v>
      </c>
      <c r="Q18" s="101"/>
    </row>
    <row r="19" spans="2:17" ht="16.5">
      <c r="B19" s="93"/>
      <c r="C19" s="94"/>
      <c r="D19" s="94"/>
      <c r="E19" s="94"/>
      <c r="F19" s="98"/>
      <c r="G19" s="107"/>
      <c r="H19" s="108"/>
      <c r="I19" s="109"/>
      <c r="J19" s="107"/>
      <c r="K19" s="101"/>
      <c r="L19" s="98"/>
      <c r="M19" s="107"/>
      <c r="N19" s="108"/>
      <c r="O19" s="109"/>
      <c r="P19" s="107"/>
      <c r="Q19" s="101"/>
    </row>
    <row r="20" spans="2:17" ht="16.5">
      <c r="B20" s="110"/>
      <c r="C20" s="111"/>
      <c r="D20" s="111"/>
      <c r="E20" s="111"/>
      <c r="F20" s="112"/>
      <c r="G20" s="113" t="s">
        <v>0</v>
      </c>
      <c r="H20" s="114"/>
      <c r="I20" s="115"/>
      <c r="J20" s="113" t="s">
        <v>0</v>
      </c>
      <c r="K20" s="116"/>
      <c r="L20" s="112"/>
      <c r="M20" s="113" t="s">
        <v>0</v>
      </c>
      <c r="N20" s="114"/>
      <c r="O20" s="115"/>
      <c r="P20" s="113" t="s">
        <v>0</v>
      </c>
      <c r="Q20" s="116"/>
    </row>
    <row r="21" spans="2:17" ht="16.5">
      <c r="B21" s="93"/>
      <c r="C21" s="94"/>
      <c r="D21" s="94"/>
      <c r="E21" s="94"/>
      <c r="F21" s="98"/>
      <c r="G21" s="117"/>
      <c r="H21" s="108"/>
      <c r="I21" s="109"/>
      <c r="J21" s="117"/>
      <c r="K21" s="101"/>
      <c r="L21" s="98"/>
      <c r="M21" s="117"/>
      <c r="N21" s="108"/>
      <c r="O21" s="109"/>
      <c r="P21" s="117"/>
      <c r="Q21" s="101"/>
    </row>
    <row r="22" spans="2:17" ht="16.5">
      <c r="B22" s="93"/>
      <c r="C22" s="94"/>
      <c r="D22" s="94"/>
      <c r="E22" s="94"/>
      <c r="F22" s="98"/>
      <c r="G22" s="100" t="s">
        <v>8</v>
      </c>
      <c r="H22" s="108"/>
      <c r="I22" s="109"/>
      <c r="J22" s="100" t="s">
        <v>8</v>
      </c>
      <c r="K22" s="101"/>
      <c r="L22" s="98"/>
      <c r="M22" s="100" t="s">
        <v>8</v>
      </c>
      <c r="N22" s="108"/>
      <c r="O22" s="109"/>
      <c r="P22" s="100" t="s">
        <v>8</v>
      </c>
      <c r="Q22" s="101"/>
    </row>
    <row r="23" spans="2:17" ht="16.5">
      <c r="B23" s="93"/>
      <c r="C23" s="94"/>
      <c r="D23" s="94"/>
      <c r="E23" s="94"/>
      <c r="F23" s="98"/>
      <c r="G23" s="99"/>
      <c r="H23" s="101"/>
      <c r="I23" s="98"/>
      <c r="J23" s="99"/>
      <c r="K23" s="101"/>
      <c r="L23" s="98"/>
      <c r="M23" s="99"/>
      <c r="N23" s="101"/>
      <c r="O23" s="98"/>
      <c r="P23" s="99"/>
      <c r="Q23" s="101"/>
    </row>
    <row r="24" spans="2:17" ht="16.5">
      <c r="B24" s="93"/>
      <c r="C24" s="94"/>
      <c r="D24" s="94"/>
      <c r="E24" s="94"/>
      <c r="F24" s="98"/>
      <c r="G24" s="99"/>
      <c r="H24" s="101"/>
      <c r="I24" s="98"/>
      <c r="J24" s="99"/>
      <c r="K24" s="101"/>
      <c r="L24" s="98"/>
      <c r="M24" s="99"/>
      <c r="N24" s="101"/>
      <c r="O24" s="98"/>
      <c r="P24" s="99"/>
      <c r="Q24" s="101"/>
    </row>
    <row r="25" spans="2:23" ht="16.5">
      <c r="B25" s="93"/>
      <c r="C25" s="94" t="s">
        <v>43</v>
      </c>
      <c r="D25" s="94"/>
      <c r="E25" s="94"/>
      <c r="F25" s="98"/>
      <c r="G25" s="118">
        <f>66241-41989</f>
        <v>24252</v>
      </c>
      <c r="H25" s="119"/>
      <c r="I25" s="120"/>
      <c r="J25" s="121">
        <v>17304</v>
      </c>
      <c r="K25" s="119"/>
      <c r="L25" s="120"/>
      <c r="M25" s="118">
        <f>41989+24252</f>
        <v>66241</v>
      </c>
      <c r="N25" s="119"/>
      <c r="O25" s="120"/>
      <c r="P25" s="121">
        <v>49517</v>
      </c>
      <c r="Q25" s="119"/>
      <c r="S25" s="36"/>
      <c r="T25" s="118">
        <v>41989</v>
      </c>
      <c r="U25" s="118">
        <v>18902</v>
      </c>
      <c r="W25" s="163">
        <f>T25-U25</f>
        <v>23087</v>
      </c>
    </row>
    <row r="26" spans="2:23" ht="16.5">
      <c r="B26" s="93"/>
      <c r="C26" s="94"/>
      <c r="D26" s="94"/>
      <c r="E26" s="94"/>
      <c r="F26" s="98"/>
      <c r="G26" s="118"/>
      <c r="H26" s="119"/>
      <c r="I26" s="120"/>
      <c r="J26" s="118"/>
      <c r="K26" s="119"/>
      <c r="L26" s="120"/>
      <c r="M26" s="118"/>
      <c r="N26" s="119"/>
      <c r="O26" s="120"/>
      <c r="P26" s="118"/>
      <c r="Q26" s="119"/>
      <c r="T26" s="118"/>
      <c r="U26" s="118"/>
      <c r="W26" s="163">
        <f aca="true" t="shared" si="0" ref="W26:W52">T26-U26</f>
        <v>0</v>
      </c>
    </row>
    <row r="27" spans="2:23" ht="16.5">
      <c r="B27" s="93"/>
      <c r="C27" s="94" t="s">
        <v>45</v>
      </c>
      <c r="D27" s="94"/>
      <c r="E27" s="94"/>
      <c r="F27" s="98"/>
      <c r="G27" s="118">
        <v>-24217</v>
      </c>
      <c r="H27" s="119"/>
      <c r="I27" s="120"/>
      <c r="J27" s="121">
        <v>-18315</v>
      </c>
      <c r="K27" s="119"/>
      <c r="L27" s="120"/>
      <c r="M27" s="118">
        <f>-42195-24217</f>
        <v>-66412</v>
      </c>
      <c r="N27" s="119"/>
      <c r="O27" s="120"/>
      <c r="P27" s="121">
        <v>-51097</v>
      </c>
      <c r="Q27" s="119"/>
      <c r="T27" s="118">
        <v>-42195</v>
      </c>
      <c r="U27" s="118">
        <f>-19313-157</f>
        <v>-19470</v>
      </c>
      <c r="W27" s="163">
        <f t="shared" si="0"/>
        <v>-22725</v>
      </c>
    </row>
    <row r="28" spans="2:23" ht="16.5">
      <c r="B28" s="93"/>
      <c r="C28" s="94"/>
      <c r="D28" s="94"/>
      <c r="E28" s="94"/>
      <c r="F28" s="98"/>
      <c r="G28" s="118"/>
      <c r="H28" s="119"/>
      <c r="I28" s="120"/>
      <c r="J28" s="121"/>
      <c r="K28" s="119"/>
      <c r="L28" s="120"/>
      <c r="M28" s="118"/>
      <c r="N28" s="119"/>
      <c r="O28" s="120"/>
      <c r="P28" s="121"/>
      <c r="Q28" s="119"/>
      <c r="T28" s="118"/>
      <c r="U28" s="118"/>
      <c r="W28" s="163">
        <f t="shared" si="0"/>
        <v>0</v>
      </c>
    </row>
    <row r="29" spans="2:23" ht="16.5">
      <c r="B29" s="93"/>
      <c r="C29" s="94" t="s">
        <v>57</v>
      </c>
      <c r="D29" s="94"/>
      <c r="E29" s="94"/>
      <c r="F29" s="98"/>
      <c r="G29" s="124">
        <f>1608-1161</f>
        <v>447</v>
      </c>
      <c r="H29" s="119"/>
      <c r="I29" s="120"/>
      <c r="J29" s="124">
        <v>602</v>
      </c>
      <c r="K29" s="119"/>
      <c r="L29" s="120"/>
      <c r="M29" s="124">
        <f>1161+447</f>
        <v>1608</v>
      </c>
      <c r="N29" s="119"/>
      <c r="O29" s="120"/>
      <c r="P29" s="124">
        <v>1945</v>
      </c>
      <c r="Q29" s="119"/>
      <c r="T29" s="124">
        <v>1161</v>
      </c>
      <c r="U29" s="124">
        <v>623</v>
      </c>
      <c r="W29" s="163">
        <f t="shared" si="0"/>
        <v>538</v>
      </c>
    </row>
    <row r="30" spans="2:23" ht="16.5">
      <c r="B30" s="93"/>
      <c r="C30" s="94"/>
      <c r="D30" s="94"/>
      <c r="E30" s="94"/>
      <c r="F30" s="98"/>
      <c r="G30" s="122"/>
      <c r="H30" s="119"/>
      <c r="I30" s="120"/>
      <c r="J30" s="122"/>
      <c r="K30" s="119"/>
      <c r="L30" s="120"/>
      <c r="M30" s="122"/>
      <c r="N30" s="119"/>
      <c r="O30" s="120"/>
      <c r="P30" s="122"/>
      <c r="Q30" s="119"/>
      <c r="T30" s="122"/>
      <c r="U30" s="122"/>
      <c r="W30" s="163">
        <f t="shared" si="0"/>
        <v>0</v>
      </c>
    </row>
    <row r="31" spans="2:23" ht="16.5">
      <c r="B31" s="93"/>
      <c r="C31" s="94"/>
      <c r="D31" s="94"/>
      <c r="E31" s="94"/>
      <c r="F31" s="98"/>
      <c r="G31" s="118"/>
      <c r="H31" s="119"/>
      <c r="I31" s="120"/>
      <c r="J31" s="118"/>
      <c r="K31" s="119"/>
      <c r="L31" s="120"/>
      <c r="M31" s="118"/>
      <c r="N31" s="119"/>
      <c r="O31" s="120"/>
      <c r="P31" s="118"/>
      <c r="Q31" s="119"/>
      <c r="T31" s="118"/>
      <c r="U31" s="118"/>
      <c r="W31" s="163">
        <f t="shared" si="0"/>
        <v>0</v>
      </c>
    </row>
    <row r="32" spans="2:23" ht="16.5">
      <c r="B32" s="93"/>
      <c r="C32" s="94" t="s">
        <v>102</v>
      </c>
      <c r="D32" s="94"/>
      <c r="E32" s="94"/>
      <c r="F32" s="98"/>
      <c r="G32" s="118">
        <f>SUM(G25:G30)</f>
        <v>482</v>
      </c>
      <c r="H32" s="119"/>
      <c r="I32" s="120"/>
      <c r="J32" s="118">
        <f>SUM(J25:J31)</f>
        <v>-409</v>
      </c>
      <c r="K32" s="119"/>
      <c r="L32" s="120"/>
      <c r="M32" s="118">
        <f>SUM(M25:M30)</f>
        <v>1437</v>
      </c>
      <c r="N32" s="119"/>
      <c r="O32" s="120"/>
      <c r="P32" s="118">
        <f>SUM(P25:P31)</f>
        <v>365</v>
      </c>
      <c r="Q32" s="119"/>
      <c r="T32" s="118">
        <f>SUM(T25:T30)</f>
        <v>955</v>
      </c>
      <c r="U32" s="118">
        <f>SUM(U25:U30)</f>
        <v>55</v>
      </c>
      <c r="W32" s="163">
        <f t="shared" si="0"/>
        <v>900</v>
      </c>
    </row>
    <row r="33" spans="2:23" ht="16.5">
      <c r="B33" s="93"/>
      <c r="C33" s="94"/>
      <c r="D33" s="94"/>
      <c r="E33" s="94"/>
      <c r="F33" s="98"/>
      <c r="G33" s="118"/>
      <c r="H33" s="119"/>
      <c r="I33" s="120"/>
      <c r="J33" s="118"/>
      <c r="K33" s="119"/>
      <c r="L33" s="120"/>
      <c r="M33" s="118"/>
      <c r="N33" s="119"/>
      <c r="O33" s="120"/>
      <c r="P33" s="118"/>
      <c r="Q33" s="119"/>
      <c r="T33" s="118"/>
      <c r="U33" s="118"/>
      <c r="W33" s="163">
        <f t="shared" si="0"/>
        <v>0</v>
      </c>
    </row>
    <row r="34" spans="2:23" ht="16.5">
      <c r="B34" s="93"/>
      <c r="C34" s="94" t="s">
        <v>44</v>
      </c>
      <c r="D34" s="94"/>
      <c r="E34" s="94"/>
      <c r="F34" s="98"/>
      <c r="G34" s="118">
        <f>-1171+899</f>
        <v>-272</v>
      </c>
      <c r="H34" s="119"/>
      <c r="I34" s="120"/>
      <c r="J34" s="118">
        <v>-7</v>
      </c>
      <c r="K34" s="119"/>
      <c r="L34" s="120"/>
      <c r="M34" s="118">
        <f>-899-272</f>
        <v>-1171</v>
      </c>
      <c r="N34" s="119"/>
      <c r="O34" s="120"/>
      <c r="P34" s="118">
        <v>-22</v>
      </c>
      <c r="Q34" s="119"/>
      <c r="T34" s="118">
        <v>-899</v>
      </c>
      <c r="U34" s="118">
        <v>-496</v>
      </c>
      <c r="W34" s="163">
        <f t="shared" si="0"/>
        <v>-403</v>
      </c>
    </row>
    <row r="35" spans="2:23" ht="16.5">
      <c r="B35" s="93"/>
      <c r="C35" s="94"/>
      <c r="D35" s="94"/>
      <c r="E35" s="94"/>
      <c r="F35" s="98"/>
      <c r="G35" s="118"/>
      <c r="H35" s="119"/>
      <c r="I35" s="120"/>
      <c r="J35" s="118"/>
      <c r="K35" s="119"/>
      <c r="L35" s="120"/>
      <c r="M35" s="118"/>
      <c r="N35" s="119"/>
      <c r="O35" s="120"/>
      <c r="P35" s="118"/>
      <c r="Q35" s="119"/>
      <c r="T35" s="118"/>
      <c r="U35" s="118"/>
      <c r="W35" s="163">
        <f t="shared" si="0"/>
        <v>0</v>
      </c>
    </row>
    <row r="36" spans="2:23" ht="16.5">
      <c r="B36" s="93"/>
      <c r="C36" s="94" t="s">
        <v>94</v>
      </c>
      <c r="D36" s="94"/>
      <c r="E36" s="94"/>
      <c r="F36" s="98"/>
      <c r="G36" s="118">
        <v>0</v>
      </c>
      <c r="H36" s="119"/>
      <c r="I36" s="120"/>
      <c r="J36" s="118">
        <v>0</v>
      </c>
      <c r="K36" s="119"/>
      <c r="L36" s="120"/>
      <c r="M36" s="118">
        <v>0</v>
      </c>
      <c r="N36" s="119"/>
      <c r="O36" s="120"/>
      <c r="P36" s="118">
        <v>0</v>
      </c>
      <c r="Q36" s="119"/>
      <c r="T36" s="118">
        <v>0</v>
      </c>
      <c r="U36" s="118">
        <v>0</v>
      </c>
      <c r="W36" s="163">
        <f t="shared" si="0"/>
        <v>0</v>
      </c>
    </row>
    <row r="37" spans="2:23" ht="16.5">
      <c r="B37" s="93"/>
      <c r="C37" s="94" t="s">
        <v>95</v>
      </c>
      <c r="D37" s="94"/>
      <c r="E37" s="94"/>
      <c r="F37" s="98"/>
      <c r="G37" s="118"/>
      <c r="H37" s="119"/>
      <c r="I37" s="120"/>
      <c r="J37" s="118"/>
      <c r="K37" s="119"/>
      <c r="L37" s="120"/>
      <c r="M37" s="118"/>
      <c r="N37" s="119"/>
      <c r="O37" s="120"/>
      <c r="P37" s="118"/>
      <c r="Q37" s="119"/>
      <c r="T37" s="118"/>
      <c r="U37" s="118"/>
      <c r="W37" s="163">
        <f t="shared" si="0"/>
        <v>0</v>
      </c>
    </row>
    <row r="38" spans="2:23" ht="16.5">
      <c r="B38" s="93"/>
      <c r="C38" s="94"/>
      <c r="D38" s="94"/>
      <c r="E38" s="94"/>
      <c r="F38" s="98"/>
      <c r="G38" s="118"/>
      <c r="H38" s="119"/>
      <c r="I38" s="120"/>
      <c r="J38" s="118"/>
      <c r="K38" s="119"/>
      <c r="L38" s="120"/>
      <c r="M38" s="118"/>
      <c r="N38" s="119"/>
      <c r="O38" s="120"/>
      <c r="P38" s="118"/>
      <c r="Q38" s="119"/>
      <c r="T38" s="118"/>
      <c r="U38" s="118"/>
      <c r="W38" s="163">
        <f t="shared" si="0"/>
        <v>0</v>
      </c>
    </row>
    <row r="39" spans="2:23" ht="16.5">
      <c r="B39" s="93"/>
      <c r="C39" s="94" t="s">
        <v>99</v>
      </c>
      <c r="D39" s="94"/>
      <c r="E39" s="94"/>
      <c r="F39" s="98"/>
      <c r="G39" s="118">
        <v>0</v>
      </c>
      <c r="H39" s="119"/>
      <c r="I39" s="120"/>
      <c r="J39" s="118">
        <v>0</v>
      </c>
      <c r="K39" s="119"/>
      <c r="L39" s="120"/>
      <c r="M39" s="118">
        <v>0</v>
      </c>
      <c r="N39" s="119"/>
      <c r="O39" s="120"/>
      <c r="P39" s="118">
        <v>0</v>
      </c>
      <c r="Q39" s="119"/>
      <c r="T39" s="118">
        <v>0</v>
      </c>
      <c r="U39" s="118">
        <v>0</v>
      </c>
      <c r="W39" s="163">
        <f t="shared" si="0"/>
        <v>0</v>
      </c>
    </row>
    <row r="40" spans="2:23" ht="16.5">
      <c r="B40" s="93"/>
      <c r="C40" s="94"/>
      <c r="D40" s="94"/>
      <c r="E40" s="94"/>
      <c r="F40" s="98"/>
      <c r="G40" s="122"/>
      <c r="H40" s="119"/>
      <c r="I40" s="120"/>
      <c r="J40" s="122"/>
      <c r="K40" s="119"/>
      <c r="L40" s="120"/>
      <c r="M40" s="122"/>
      <c r="N40" s="119"/>
      <c r="O40" s="120"/>
      <c r="P40" s="122"/>
      <c r="Q40" s="119"/>
      <c r="T40" s="122"/>
      <c r="U40" s="122"/>
      <c r="W40" s="163">
        <f t="shared" si="0"/>
        <v>0</v>
      </c>
    </row>
    <row r="41" spans="2:23" ht="16.5">
      <c r="B41" s="93"/>
      <c r="C41" s="94"/>
      <c r="D41" s="94"/>
      <c r="E41" s="94"/>
      <c r="F41" s="98"/>
      <c r="G41" s="118"/>
      <c r="H41" s="119"/>
      <c r="I41" s="120"/>
      <c r="J41" s="118"/>
      <c r="K41" s="119"/>
      <c r="L41" s="120"/>
      <c r="M41" s="118"/>
      <c r="N41" s="119"/>
      <c r="O41" s="120"/>
      <c r="P41" s="118"/>
      <c r="Q41" s="119"/>
      <c r="T41" s="118"/>
      <c r="U41" s="118"/>
      <c r="W41" s="163">
        <f t="shared" si="0"/>
        <v>0</v>
      </c>
    </row>
    <row r="42" spans="2:23" ht="16.5">
      <c r="B42" s="93"/>
      <c r="C42" s="94" t="s">
        <v>103</v>
      </c>
      <c r="D42" s="94"/>
      <c r="E42" s="94"/>
      <c r="F42" s="98"/>
      <c r="G42" s="118">
        <f>SUM(G32:G40)</f>
        <v>210</v>
      </c>
      <c r="H42" s="119"/>
      <c r="I42" s="120"/>
      <c r="J42" s="118">
        <f>SUM(J32:J40)</f>
        <v>-416</v>
      </c>
      <c r="K42" s="119"/>
      <c r="L42" s="120"/>
      <c r="M42" s="118">
        <f>SUM(M32:M40)</f>
        <v>266</v>
      </c>
      <c r="N42" s="119"/>
      <c r="O42" s="120"/>
      <c r="P42" s="118">
        <f>SUM(P32:P40)</f>
        <v>343</v>
      </c>
      <c r="Q42" s="119"/>
      <c r="T42" s="118">
        <f>SUM(T32:T40)</f>
        <v>56</v>
      </c>
      <c r="U42" s="118">
        <f>SUM(U32:U40)</f>
        <v>-441</v>
      </c>
      <c r="W42" s="163">
        <f t="shared" si="0"/>
        <v>497</v>
      </c>
    </row>
    <row r="43" spans="2:23" ht="16.5">
      <c r="B43" s="93"/>
      <c r="C43" s="94"/>
      <c r="D43" s="94"/>
      <c r="E43" s="94"/>
      <c r="F43" s="98"/>
      <c r="G43" s="118"/>
      <c r="H43" s="119"/>
      <c r="I43" s="120"/>
      <c r="J43" s="118"/>
      <c r="K43" s="119"/>
      <c r="L43" s="120"/>
      <c r="M43" s="118"/>
      <c r="N43" s="119"/>
      <c r="O43" s="120"/>
      <c r="P43" s="118"/>
      <c r="Q43" s="119"/>
      <c r="T43" s="118"/>
      <c r="U43" s="118"/>
      <c r="W43" s="163">
        <f t="shared" si="0"/>
        <v>0</v>
      </c>
    </row>
    <row r="44" spans="2:23" ht="16.5">
      <c r="B44" s="93"/>
      <c r="C44" s="94" t="s">
        <v>34</v>
      </c>
      <c r="D44" s="94"/>
      <c r="E44" s="94"/>
      <c r="F44" s="98"/>
      <c r="G44" s="118">
        <v>14</v>
      </c>
      <c r="H44" s="119"/>
      <c r="I44" s="120"/>
      <c r="J44" s="118">
        <v>-183</v>
      </c>
      <c r="K44" s="119"/>
      <c r="L44" s="120"/>
      <c r="M44" s="118">
        <f>-106+14</f>
        <v>-92</v>
      </c>
      <c r="N44" s="119"/>
      <c r="O44" s="120"/>
      <c r="P44" s="118">
        <v>-266</v>
      </c>
      <c r="Q44" s="119"/>
      <c r="T44" s="118">
        <v>-106</v>
      </c>
      <c r="U44" s="118">
        <f>-87+48</f>
        <v>-39</v>
      </c>
      <c r="W44" s="163">
        <f t="shared" si="0"/>
        <v>-67</v>
      </c>
    </row>
    <row r="45" spans="2:23" ht="16.5">
      <c r="B45" s="93"/>
      <c r="C45" s="94"/>
      <c r="D45" s="94"/>
      <c r="E45" s="94"/>
      <c r="F45" s="98"/>
      <c r="G45" s="122"/>
      <c r="H45" s="119"/>
      <c r="I45" s="120"/>
      <c r="J45" s="122"/>
      <c r="K45" s="119"/>
      <c r="L45" s="120"/>
      <c r="M45" s="122"/>
      <c r="N45" s="119"/>
      <c r="O45" s="120"/>
      <c r="P45" s="122"/>
      <c r="Q45" s="119"/>
      <c r="T45" s="122"/>
      <c r="U45" s="122"/>
      <c r="W45" s="163">
        <f t="shared" si="0"/>
        <v>0</v>
      </c>
    </row>
    <row r="46" spans="2:23" ht="16.5">
      <c r="B46" s="93"/>
      <c r="C46" s="94"/>
      <c r="D46" s="123"/>
      <c r="E46" s="94"/>
      <c r="F46" s="98"/>
      <c r="G46" s="125"/>
      <c r="H46" s="119"/>
      <c r="I46" s="120"/>
      <c r="J46" s="125"/>
      <c r="K46" s="119"/>
      <c r="L46" s="120"/>
      <c r="M46" s="125"/>
      <c r="N46" s="119"/>
      <c r="O46" s="120"/>
      <c r="P46" s="125"/>
      <c r="Q46" s="119"/>
      <c r="T46" s="125"/>
      <c r="U46" s="125"/>
      <c r="W46" s="163">
        <f t="shared" si="0"/>
        <v>0</v>
      </c>
    </row>
    <row r="47" spans="2:23" ht="16.5">
      <c r="B47" s="93"/>
      <c r="C47" s="94" t="s">
        <v>126</v>
      </c>
      <c r="D47" s="126"/>
      <c r="E47" s="99"/>
      <c r="F47" s="98"/>
      <c r="G47" s="118">
        <f>SUM(G42:G46)</f>
        <v>224</v>
      </c>
      <c r="H47" s="119"/>
      <c r="I47" s="120"/>
      <c r="J47" s="118">
        <f>SUM(J42:J46)</f>
        <v>-599</v>
      </c>
      <c r="K47" s="119"/>
      <c r="L47" s="120"/>
      <c r="M47" s="118">
        <f>SUM(M42:M46)</f>
        <v>174</v>
      </c>
      <c r="N47" s="119"/>
      <c r="O47" s="120"/>
      <c r="P47" s="118">
        <f>SUM(P42:P46)</f>
        <v>77</v>
      </c>
      <c r="Q47" s="119"/>
      <c r="T47" s="118">
        <f>SUM(T42:T46)</f>
        <v>-50</v>
      </c>
      <c r="U47" s="118">
        <f>SUM(U42:U46)</f>
        <v>-480</v>
      </c>
      <c r="W47" s="163">
        <f t="shared" si="0"/>
        <v>430</v>
      </c>
    </row>
    <row r="48" spans="2:23" ht="16.5">
      <c r="B48" s="93"/>
      <c r="C48" s="94"/>
      <c r="D48" s="94"/>
      <c r="E48" s="94"/>
      <c r="F48" s="98"/>
      <c r="G48" s="118"/>
      <c r="H48" s="119"/>
      <c r="I48" s="120"/>
      <c r="J48" s="118"/>
      <c r="K48" s="119"/>
      <c r="L48" s="120"/>
      <c r="M48" s="118"/>
      <c r="N48" s="119"/>
      <c r="O48" s="120"/>
      <c r="P48" s="118"/>
      <c r="Q48" s="119"/>
      <c r="T48" s="118"/>
      <c r="U48" s="118"/>
      <c r="W48" s="163">
        <f t="shared" si="0"/>
        <v>0</v>
      </c>
    </row>
    <row r="49" spans="2:23" ht="16.5">
      <c r="B49" s="93"/>
      <c r="C49" s="99" t="s">
        <v>74</v>
      </c>
      <c r="D49" s="126"/>
      <c r="E49" s="99"/>
      <c r="F49" s="98"/>
      <c r="G49" s="124">
        <v>4</v>
      </c>
      <c r="H49" s="119"/>
      <c r="I49" s="120"/>
      <c r="J49" s="124">
        <v>3</v>
      </c>
      <c r="K49" s="119"/>
      <c r="L49" s="120"/>
      <c r="M49" s="124">
        <f>6+4</f>
        <v>10</v>
      </c>
      <c r="N49" s="119"/>
      <c r="O49" s="120"/>
      <c r="P49" s="124">
        <v>12</v>
      </c>
      <c r="Q49" s="119"/>
      <c r="T49" s="124">
        <v>6</v>
      </c>
      <c r="U49" s="124">
        <f>15-12</f>
        <v>3</v>
      </c>
      <c r="W49" s="163">
        <f t="shared" si="0"/>
        <v>3</v>
      </c>
    </row>
    <row r="50" spans="2:23" ht="16.5">
      <c r="B50" s="93"/>
      <c r="C50" s="94"/>
      <c r="D50" s="94"/>
      <c r="E50" s="94"/>
      <c r="F50" s="98"/>
      <c r="G50" s="122"/>
      <c r="H50" s="119"/>
      <c r="I50" s="120"/>
      <c r="J50" s="127"/>
      <c r="K50" s="119"/>
      <c r="L50" s="120"/>
      <c r="M50" s="122"/>
      <c r="N50" s="119"/>
      <c r="O50" s="120"/>
      <c r="P50" s="127"/>
      <c r="Q50" s="119"/>
      <c r="T50" s="122"/>
      <c r="U50" s="122"/>
      <c r="W50" s="163">
        <f t="shared" si="0"/>
        <v>0</v>
      </c>
    </row>
    <row r="51" spans="2:23" ht="16.5">
      <c r="B51" s="93"/>
      <c r="D51" s="94"/>
      <c r="E51" s="94"/>
      <c r="F51" s="98"/>
      <c r="G51" s="118"/>
      <c r="H51" s="119"/>
      <c r="I51" s="120"/>
      <c r="J51" s="121"/>
      <c r="K51" s="119"/>
      <c r="L51" s="120"/>
      <c r="M51" s="118"/>
      <c r="N51" s="119"/>
      <c r="O51" s="120"/>
      <c r="P51" s="121"/>
      <c r="Q51" s="119"/>
      <c r="T51" s="118"/>
      <c r="U51" s="118"/>
      <c r="W51" s="163">
        <f t="shared" si="0"/>
        <v>0</v>
      </c>
    </row>
    <row r="52" spans="2:23" ht="17.25" thickBot="1">
      <c r="B52" s="93"/>
      <c r="C52" s="94" t="s">
        <v>124</v>
      </c>
      <c r="D52" s="94"/>
      <c r="E52" s="94"/>
      <c r="F52" s="98"/>
      <c r="G52" s="128">
        <f>SUM(G47:G50)</f>
        <v>228</v>
      </c>
      <c r="H52" s="119"/>
      <c r="I52" s="120"/>
      <c r="J52" s="129">
        <f>SUM(J47:J49)</f>
        <v>-596</v>
      </c>
      <c r="K52" s="119"/>
      <c r="L52" s="120"/>
      <c r="M52" s="128">
        <f>SUM(M47:M50)</f>
        <v>184</v>
      </c>
      <c r="N52" s="119"/>
      <c r="O52" s="120"/>
      <c r="P52" s="129">
        <f>SUM(P47:P50)</f>
        <v>89</v>
      </c>
      <c r="Q52" s="119"/>
      <c r="T52" s="128">
        <f>SUM(T47:T50)</f>
        <v>-44</v>
      </c>
      <c r="U52" s="128">
        <f>SUM(U47:U50)</f>
        <v>-477</v>
      </c>
      <c r="W52" s="163">
        <f t="shared" si="0"/>
        <v>433</v>
      </c>
    </row>
    <row r="53" spans="2:17" ht="17.25" thickTop="1">
      <c r="B53" s="93"/>
      <c r="C53" s="94"/>
      <c r="D53" s="94"/>
      <c r="E53" s="94"/>
      <c r="F53" s="98"/>
      <c r="G53" s="118"/>
      <c r="H53" s="119"/>
      <c r="I53" s="120"/>
      <c r="J53" s="121"/>
      <c r="K53" s="119"/>
      <c r="L53" s="120"/>
      <c r="M53" s="118"/>
      <c r="N53" s="119"/>
      <c r="O53" s="120"/>
      <c r="P53" s="121"/>
      <c r="Q53" s="119"/>
    </row>
    <row r="54" spans="2:17" ht="16.5">
      <c r="B54" s="93"/>
      <c r="C54" s="94" t="s">
        <v>125</v>
      </c>
      <c r="D54" s="94"/>
      <c r="E54" s="94"/>
      <c r="F54" s="98"/>
      <c r="G54" s="118"/>
      <c r="H54" s="119"/>
      <c r="I54" s="120"/>
      <c r="J54" s="121"/>
      <c r="K54" s="119"/>
      <c r="L54" s="120"/>
      <c r="M54" s="118"/>
      <c r="N54" s="119"/>
      <c r="O54" s="120"/>
      <c r="P54" s="121"/>
      <c r="Q54" s="119"/>
    </row>
    <row r="55" spans="2:17" ht="16.5">
      <c r="B55" s="93"/>
      <c r="C55" s="94"/>
      <c r="D55" s="94"/>
      <c r="E55" s="94"/>
      <c r="F55" s="98"/>
      <c r="G55" s="118"/>
      <c r="H55" s="119"/>
      <c r="I55" s="120"/>
      <c r="J55" s="121"/>
      <c r="K55" s="119"/>
      <c r="L55" s="120"/>
      <c r="M55" s="118"/>
      <c r="N55" s="119"/>
      <c r="O55" s="120"/>
      <c r="P55" s="121"/>
      <c r="Q55" s="119"/>
    </row>
    <row r="56" spans="2:17" ht="17.25" thickBot="1">
      <c r="B56" s="93"/>
      <c r="C56" s="94" t="s">
        <v>35</v>
      </c>
      <c r="D56" s="94" t="s">
        <v>38</v>
      </c>
      <c r="E56" s="94"/>
      <c r="F56" s="98"/>
      <c r="G56" s="130">
        <f>+G52/60490*100</f>
        <v>0.3769218052570673</v>
      </c>
      <c r="H56" s="131"/>
      <c r="I56" s="132"/>
      <c r="J56" s="130">
        <f>+J52/60490*100</f>
        <v>-0.9852868242684741</v>
      </c>
      <c r="K56" s="131"/>
      <c r="L56" s="132"/>
      <c r="M56" s="130">
        <f>+M52/60490*100</f>
        <v>0.3041825095057034</v>
      </c>
      <c r="N56" s="131"/>
      <c r="O56" s="132"/>
      <c r="P56" s="130">
        <f>+P52/60490*100</f>
        <v>0.1471317573152587</v>
      </c>
      <c r="Q56" s="119"/>
    </row>
    <row r="57" spans="2:17" ht="16.5">
      <c r="B57" s="93"/>
      <c r="C57" s="94"/>
      <c r="D57" s="94" t="s">
        <v>60</v>
      </c>
      <c r="E57" s="94"/>
      <c r="F57" s="98"/>
      <c r="G57" s="118"/>
      <c r="H57" s="119"/>
      <c r="I57" s="120"/>
      <c r="J57" s="121"/>
      <c r="K57" s="119"/>
      <c r="L57" s="120"/>
      <c r="M57" s="118"/>
      <c r="N57" s="119"/>
      <c r="O57" s="120"/>
      <c r="P57" s="121"/>
      <c r="Q57" s="119"/>
    </row>
    <row r="58" spans="2:17" ht="16.5">
      <c r="B58" s="93"/>
      <c r="C58" s="94"/>
      <c r="D58" s="94"/>
      <c r="E58" s="94"/>
      <c r="F58" s="98"/>
      <c r="G58" s="99"/>
      <c r="H58" s="101"/>
      <c r="I58" s="98"/>
      <c r="J58" s="100"/>
      <c r="K58" s="101"/>
      <c r="L58" s="98"/>
      <c r="M58" s="99"/>
      <c r="N58" s="101"/>
      <c r="O58" s="98"/>
      <c r="P58" s="100"/>
      <c r="Q58" s="101"/>
    </row>
    <row r="59" spans="2:17" ht="17.25" thickBot="1">
      <c r="B59" s="93"/>
      <c r="C59" s="94" t="s">
        <v>36</v>
      </c>
      <c r="D59" s="94" t="s">
        <v>39</v>
      </c>
      <c r="E59" s="94"/>
      <c r="F59" s="98"/>
      <c r="G59" s="160" t="s">
        <v>30</v>
      </c>
      <c r="H59" s="133"/>
      <c r="I59" s="134"/>
      <c r="J59" s="160" t="s">
        <v>30</v>
      </c>
      <c r="K59" s="133"/>
      <c r="L59" s="134"/>
      <c r="M59" s="160" t="s">
        <v>30</v>
      </c>
      <c r="N59" s="133"/>
      <c r="O59" s="134"/>
      <c r="P59" s="160" t="s">
        <v>30</v>
      </c>
      <c r="Q59" s="101"/>
    </row>
    <row r="60" spans="2:17" ht="16.5">
      <c r="B60" s="93"/>
      <c r="C60" s="94"/>
      <c r="D60" s="94"/>
      <c r="E60" s="94"/>
      <c r="F60" s="98"/>
      <c r="G60" s="135"/>
      <c r="H60" s="133"/>
      <c r="I60" s="134"/>
      <c r="J60" s="135"/>
      <c r="K60" s="133"/>
      <c r="L60" s="134"/>
      <c r="M60" s="135"/>
      <c r="N60" s="133"/>
      <c r="O60" s="134"/>
      <c r="P60" s="135"/>
      <c r="Q60" s="101"/>
    </row>
    <row r="61" spans="2:17" ht="16.5">
      <c r="B61" s="110"/>
      <c r="C61" s="111"/>
      <c r="D61" s="111"/>
      <c r="E61" s="111"/>
      <c r="F61" s="112"/>
      <c r="G61" s="136"/>
      <c r="H61" s="137"/>
      <c r="I61" s="138"/>
      <c r="J61" s="136"/>
      <c r="K61" s="137"/>
      <c r="L61" s="138"/>
      <c r="M61" s="136"/>
      <c r="N61" s="137"/>
      <c r="O61" s="138"/>
      <c r="P61" s="136"/>
      <c r="Q61" s="116"/>
    </row>
    <row r="62" spans="2:17" ht="15.75"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</row>
    <row r="63" ht="15.75">
      <c r="B63" s="53" t="s">
        <v>110</v>
      </c>
    </row>
    <row r="64" ht="15.75">
      <c r="B64" s="53" t="s">
        <v>111</v>
      </c>
    </row>
    <row r="65" ht="15.75">
      <c r="C65" s="53"/>
    </row>
    <row r="66" ht="15.75">
      <c r="C66" s="158"/>
    </row>
  </sheetData>
  <mergeCells count="6">
    <mergeCell ref="F2:L2"/>
    <mergeCell ref="F12:K12"/>
    <mergeCell ref="L12:Q12"/>
    <mergeCell ref="G3:K3"/>
    <mergeCell ref="G7:J7"/>
    <mergeCell ref="C6:Q6"/>
  </mergeCells>
  <printOptions/>
  <pageMargins left="0.75" right="0.34" top="0.5" bottom="0.5" header="0.48" footer="0.5"/>
  <pageSetup fitToHeight="1" fitToWidth="1" horizontalDpi="600" verticalDpi="600" orientation="portrait" paperSize="9" scale="72" r:id="rId2"/>
  <headerFooter alignWithMargins="0">
    <oddHeader>&amp;R&amp;12PAPER 3 /5 / 2003</oddHeader>
    <oddFooter>&amp;C&amp;"Arial,Bold"&amp;14&amp;P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W66"/>
  <sheetViews>
    <sheetView showGridLines="0" zoomScale="75" zoomScaleNormal="75" workbookViewId="0" topLeftCell="A1">
      <selection activeCell="G16" sqref="G16"/>
    </sheetView>
  </sheetViews>
  <sheetFormatPr defaultColWidth="9.140625" defaultRowHeight="12.75"/>
  <cols>
    <col min="1" max="1" width="2.7109375" style="1" customWidth="1"/>
    <col min="2" max="2" width="0.9921875" style="1" customWidth="1"/>
    <col min="3" max="3" width="6.28125" style="1" customWidth="1"/>
    <col min="4" max="4" width="9.140625" style="1" customWidth="1"/>
    <col min="5" max="5" width="29.28125" style="1" customWidth="1"/>
    <col min="6" max="6" width="4.8515625" style="2" customWidth="1"/>
    <col min="7" max="7" width="12.140625" style="2" customWidth="1"/>
    <col min="8" max="8" width="3.8515625" style="2" customWidth="1"/>
    <col min="9" max="9" width="3.57421875" style="2" customWidth="1"/>
    <col min="10" max="10" width="13.140625" style="2" customWidth="1"/>
    <col min="11" max="11" width="3.28125" style="2" customWidth="1"/>
    <col min="12" max="12" width="3.421875" style="2" customWidth="1"/>
    <col min="13" max="13" width="12.140625" style="2" customWidth="1"/>
    <col min="14" max="14" width="3.7109375" style="2" customWidth="1"/>
    <col min="15" max="15" width="4.28125" style="2" customWidth="1"/>
    <col min="16" max="16" width="12.28125" style="2" customWidth="1"/>
    <col min="17" max="17" width="3.57421875" style="2" customWidth="1"/>
    <col min="18" max="19" width="9.140625" style="1" customWidth="1"/>
    <col min="20" max="20" width="10.8515625" style="3" bestFit="1" customWidth="1"/>
    <col min="21" max="21" width="10.8515625" style="1" bestFit="1" customWidth="1"/>
    <col min="22" max="22" width="4.28125" style="1" customWidth="1"/>
    <col min="23" max="23" width="9.8515625" style="1" bestFit="1" customWidth="1"/>
    <col min="24" max="16384" width="9.140625" style="1" customWidth="1"/>
  </cols>
  <sheetData>
    <row r="1" ht="15.75"/>
    <row r="2" spans="6:12" ht="28.5" customHeight="1">
      <c r="F2" s="211" t="s">
        <v>58</v>
      </c>
      <c r="G2" s="211"/>
      <c r="H2" s="211"/>
      <c r="I2" s="211"/>
      <c r="J2" s="211"/>
      <c r="K2" s="211"/>
      <c r="L2" s="211"/>
    </row>
    <row r="3" spans="7:11" ht="15.75">
      <c r="G3" s="215" t="s">
        <v>59</v>
      </c>
      <c r="H3" s="215"/>
      <c r="I3" s="215"/>
      <c r="J3" s="215"/>
      <c r="K3" s="215"/>
    </row>
    <row r="4" spans="7:17" ht="15.75">
      <c r="G4" s="4"/>
      <c r="N4" s="5"/>
      <c r="O4" s="6"/>
      <c r="P4" s="7"/>
      <c r="Q4" s="6"/>
    </row>
    <row r="5" spans="2:17" ht="15.75">
      <c r="B5" s="2"/>
      <c r="C5" s="2"/>
      <c r="D5" s="2"/>
      <c r="E5" s="2"/>
      <c r="G5" s="4"/>
      <c r="N5" s="5"/>
      <c r="O5" s="6"/>
      <c r="P5" s="7"/>
      <c r="Q5" s="6"/>
    </row>
    <row r="6" spans="2:17" ht="24" customHeight="1">
      <c r="B6" s="2"/>
      <c r="C6" s="217" t="s">
        <v>146</v>
      </c>
      <c r="D6" s="218"/>
      <c r="E6" s="218"/>
      <c r="F6" s="218"/>
      <c r="G6" s="218"/>
      <c r="H6" s="218"/>
      <c r="I6" s="218"/>
      <c r="J6" s="218"/>
      <c r="K6" s="218"/>
      <c r="L6" s="218"/>
      <c r="M6" s="218"/>
      <c r="N6" s="218"/>
      <c r="O6" s="218"/>
      <c r="P6" s="218"/>
      <c r="Q6" s="218"/>
    </row>
    <row r="7" spans="2:10" ht="20.25" customHeight="1">
      <c r="B7" s="2"/>
      <c r="C7" s="2"/>
      <c r="D7" s="2"/>
      <c r="E7" s="2"/>
      <c r="G7" s="216" t="s">
        <v>21</v>
      </c>
      <c r="H7" s="216"/>
      <c r="I7" s="216"/>
      <c r="J7" s="216"/>
    </row>
    <row r="8" spans="2:5" ht="15.75">
      <c r="B8" s="2"/>
      <c r="C8" s="2"/>
      <c r="D8" s="2"/>
      <c r="E8" s="2"/>
    </row>
    <row r="9" ht="7.5" customHeight="1">
      <c r="H9" s="8"/>
    </row>
    <row r="11" spans="2:17" ht="16.5">
      <c r="B11" s="87"/>
      <c r="C11" s="88"/>
      <c r="D11" s="88"/>
      <c r="E11" s="88"/>
      <c r="F11" s="89"/>
      <c r="G11" s="90"/>
      <c r="H11" s="91" t="s">
        <v>0</v>
      </c>
      <c r="I11" s="90"/>
      <c r="J11" s="90"/>
      <c r="K11" s="92"/>
      <c r="L11" s="89"/>
      <c r="M11" s="90"/>
      <c r="N11" s="91" t="s">
        <v>0</v>
      </c>
      <c r="O11" s="90"/>
      <c r="P11" s="90"/>
      <c r="Q11" s="92"/>
    </row>
    <row r="12" spans="2:17" ht="16.5">
      <c r="B12" s="93"/>
      <c r="C12" s="94"/>
      <c r="D12" s="94"/>
      <c r="E12" s="94"/>
      <c r="F12" s="212" t="s">
        <v>22</v>
      </c>
      <c r="G12" s="213"/>
      <c r="H12" s="213"/>
      <c r="I12" s="213"/>
      <c r="J12" s="213"/>
      <c r="K12" s="214"/>
      <c r="L12" s="212" t="s">
        <v>23</v>
      </c>
      <c r="M12" s="213"/>
      <c r="N12" s="213"/>
      <c r="O12" s="213"/>
      <c r="P12" s="213"/>
      <c r="Q12" s="214"/>
    </row>
    <row r="13" spans="2:17" ht="16.5">
      <c r="B13" s="93"/>
      <c r="C13" s="94"/>
      <c r="D13" s="94"/>
      <c r="E13" s="94"/>
      <c r="F13" s="98"/>
      <c r="G13" s="99"/>
      <c r="H13" s="100"/>
      <c r="I13" s="99"/>
      <c r="J13" s="99"/>
      <c r="K13" s="101"/>
      <c r="L13" s="98"/>
      <c r="M13" s="99"/>
      <c r="N13" s="100"/>
      <c r="O13" s="99"/>
      <c r="P13" s="99"/>
      <c r="Q13" s="101"/>
    </row>
    <row r="14" spans="2:17" ht="16.5">
      <c r="B14" s="93"/>
      <c r="C14" s="94"/>
      <c r="D14" s="94"/>
      <c r="E14" s="94"/>
      <c r="F14" s="89"/>
      <c r="G14" s="91"/>
      <c r="H14" s="102"/>
      <c r="I14" s="103"/>
      <c r="J14" s="91"/>
      <c r="K14" s="92"/>
      <c r="L14" s="89"/>
      <c r="M14" s="91"/>
      <c r="N14" s="102"/>
      <c r="O14" s="103"/>
      <c r="P14" s="91"/>
      <c r="Q14" s="92"/>
    </row>
    <row r="15" spans="2:17" ht="16.5">
      <c r="B15" s="93"/>
      <c r="C15" s="94"/>
      <c r="D15" s="94"/>
      <c r="E15" s="94"/>
      <c r="F15" s="98"/>
      <c r="G15" s="96" t="s">
        <v>24</v>
      </c>
      <c r="H15" s="97"/>
      <c r="I15" s="95"/>
      <c r="J15" s="96" t="s">
        <v>25</v>
      </c>
      <c r="K15" s="104"/>
      <c r="L15" s="105"/>
      <c r="M15" s="96" t="s">
        <v>24</v>
      </c>
      <c r="N15" s="97"/>
      <c r="O15" s="95"/>
      <c r="P15" s="96" t="s">
        <v>25</v>
      </c>
      <c r="Q15" s="101"/>
    </row>
    <row r="16" spans="2:17" ht="16.5">
      <c r="B16" s="93"/>
      <c r="C16" s="94"/>
      <c r="D16" s="94"/>
      <c r="E16" s="94"/>
      <c r="F16" s="98"/>
      <c r="G16" s="96" t="s">
        <v>26</v>
      </c>
      <c r="H16" s="97"/>
      <c r="I16" s="95"/>
      <c r="J16" s="96" t="s">
        <v>27</v>
      </c>
      <c r="K16" s="104"/>
      <c r="L16" s="105"/>
      <c r="M16" s="96" t="s">
        <v>26</v>
      </c>
      <c r="N16" s="97"/>
      <c r="O16" s="95"/>
      <c r="P16" s="96" t="s">
        <v>27</v>
      </c>
      <c r="Q16" s="101"/>
    </row>
    <row r="17" spans="2:17" ht="16.5">
      <c r="B17" s="93"/>
      <c r="C17" s="94"/>
      <c r="D17" s="94"/>
      <c r="E17" s="94"/>
      <c r="F17" s="98"/>
      <c r="G17" s="96" t="s">
        <v>147</v>
      </c>
      <c r="H17" s="97"/>
      <c r="I17" s="95"/>
      <c r="J17" s="96" t="s">
        <v>6</v>
      </c>
      <c r="K17" s="104"/>
      <c r="L17" s="105"/>
      <c r="M17" s="96" t="s">
        <v>28</v>
      </c>
      <c r="N17" s="97"/>
      <c r="O17" s="95"/>
      <c r="P17" s="96" t="s">
        <v>41</v>
      </c>
      <c r="Q17" s="101"/>
    </row>
    <row r="18" spans="2:17" ht="16.5">
      <c r="B18" s="93"/>
      <c r="C18" s="94"/>
      <c r="D18" s="94"/>
      <c r="E18" s="94"/>
      <c r="F18" s="98"/>
      <c r="G18" s="106">
        <v>37802</v>
      </c>
      <c r="H18" s="97"/>
      <c r="I18" s="95"/>
      <c r="J18" s="106">
        <v>37437</v>
      </c>
      <c r="K18" s="104"/>
      <c r="L18" s="105"/>
      <c r="M18" s="162">
        <v>37802</v>
      </c>
      <c r="N18" s="97"/>
      <c r="O18" s="95"/>
      <c r="P18" s="162">
        <v>37437</v>
      </c>
      <c r="Q18" s="101"/>
    </row>
    <row r="19" spans="2:17" ht="16.5">
      <c r="B19" s="93"/>
      <c r="C19" s="94"/>
      <c r="D19" s="94"/>
      <c r="E19" s="94"/>
      <c r="F19" s="98"/>
      <c r="G19" s="107"/>
      <c r="H19" s="108"/>
      <c r="I19" s="109"/>
      <c r="J19" s="107"/>
      <c r="K19" s="101"/>
      <c r="L19" s="98"/>
      <c r="M19" s="107"/>
      <c r="N19" s="108"/>
      <c r="O19" s="109"/>
      <c r="P19" s="107"/>
      <c r="Q19" s="101"/>
    </row>
    <row r="20" spans="2:17" ht="16.5">
      <c r="B20" s="110"/>
      <c r="C20" s="111"/>
      <c r="D20" s="111"/>
      <c r="E20" s="111"/>
      <c r="F20" s="112"/>
      <c r="G20" s="113" t="s">
        <v>0</v>
      </c>
      <c r="H20" s="114"/>
      <c r="I20" s="115"/>
      <c r="J20" s="113" t="s">
        <v>0</v>
      </c>
      <c r="K20" s="116"/>
      <c r="L20" s="112"/>
      <c r="M20" s="113" t="s">
        <v>0</v>
      </c>
      <c r="N20" s="114"/>
      <c r="O20" s="115"/>
      <c r="P20" s="113" t="s">
        <v>0</v>
      </c>
      <c r="Q20" s="116"/>
    </row>
    <row r="21" spans="2:17" ht="16.5">
      <c r="B21" s="93"/>
      <c r="C21" s="94"/>
      <c r="D21" s="94"/>
      <c r="E21" s="94"/>
      <c r="F21" s="98"/>
      <c r="G21" s="117"/>
      <c r="H21" s="108"/>
      <c r="I21" s="109"/>
      <c r="J21" s="117"/>
      <c r="K21" s="101"/>
      <c r="L21" s="98"/>
      <c r="M21" s="117"/>
      <c r="N21" s="108"/>
      <c r="O21" s="109"/>
      <c r="P21" s="117"/>
      <c r="Q21" s="101"/>
    </row>
    <row r="22" spans="2:17" ht="16.5">
      <c r="B22" s="93"/>
      <c r="C22" s="94"/>
      <c r="D22" s="94"/>
      <c r="E22" s="94"/>
      <c r="F22" s="98"/>
      <c r="G22" s="100" t="s">
        <v>8</v>
      </c>
      <c r="H22" s="108"/>
      <c r="I22" s="109"/>
      <c r="J22" s="100" t="s">
        <v>8</v>
      </c>
      <c r="K22" s="101"/>
      <c r="L22" s="98"/>
      <c r="M22" s="100" t="s">
        <v>8</v>
      </c>
      <c r="N22" s="108"/>
      <c r="O22" s="109"/>
      <c r="P22" s="100" t="s">
        <v>8</v>
      </c>
      <c r="Q22" s="101"/>
    </row>
    <row r="23" spans="2:17" ht="16.5">
      <c r="B23" s="93"/>
      <c r="C23" s="94"/>
      <c r="D23" s="94"/>
      <c r="E23" s="94"/>
      <c r="F23" s="98"/>
      <c r="G23" s="99"/>
      <c r="H23" s="101"/>
      <c r="I23" s="98"/>
      <c r="J23" s="99"/>
      <c r="K23" s="101"/>
      <c r="L23" s="98"/>
      <c r="M23" s="99"/>
      <c r="N23" s="101"/>
      <c r="O23" s="98"/>
      <c r="P23" s="99"/>
      <c r="Q23" s="101"/>
    </row>
    <row r="24" spans="2:17" ht="16.5">
      <c r="B24" s="93"/>
      <c r="C24" s="94"/>
      <c r="D24" s="94"/>
      <c r="E24" s="94"/>
      <c r="F24" s="98"/>
      <c r="G24" s="99"/>
      <c r="H24" s="101"/>
      <c r="I24" s="98"/>
      <c r="J24" s="99"/>
      <c r="K24" s="101"/>
      <c r="L24" s="98"/>
      <c r="M24" s="99"/>
      <c r="N24" s="101"/>
      <c r="O24" s="98"/>
      <c r="P24" s="99"/>
      <c r="Q24" s="101"/>
    </row>
    <row r="25" spans="2:23" ht="16.5">
      <c r="B25" s="93"/>
      <c r="C25" s="94" t="s">
        <v>43</v>
      </c>
      <c r="D25" s="94"/>
      <c r="E25" s="94"/>
      <c r="F25" s="98"/>
      <c r="G25" s="118">
        <v>23087</v>
      </c>
      <c r="H25" s="119"/>
      <c r="I25" s="120"/>
      <c r="J25" s="121">
        <v>18066</v>
      </c>
      <c r="K25" s="119"/>
      <c r="L25" s="120"/>
      <c r="M25" s="118">
        <v>41989</v>
      </c>
      <c r="N25" s="119"/>
      <c r="O25" s="120"/>
      <c r="P25" s="121">
        <v>32213</v>
      </c>
      <c r="Q25" s="119"/>
      <c r="S25" s="36"/>
      <c r="T25" s="118">
        <v>41989</v>
      </c>
      <c r="U25" s="118">
        <v>18902</v>
      </c>
      <c r="W25" s="163">
        <f aca="true" t="shared" si="0" ref="W25:W52">T25-U25</f>
        <v>23087</v>
      </c>
    </row>
    <row r="26" spans="2:23" ht="16.5">
      <c r="B26" s="93"/>
      <c r="C26" s="94"/>
      <c r="D26" s="94"/>
      <c r="E26" s="94"/>
      <c r="F26" s="98"/>
      <c r="G26" s="118"/>
      <c r="H26" s="119"/>
      <c r="I26" s="120"/>
      <c r="J26" s="118"/>
      <c r="K26" s="119"/>
      <c r="L26" s="120"/>
      <c r="M26" s="118"/>
      <c r="N26" s="119"/>
      <c r="O26" s="120"/>
      <c r="P26" s="118"/>
      <c r="Q26" s="119"/>
      <c r="T26" s="118"/>
      <c r="U26" s="118"/>
      <c r="W26" s="163">
        <f t="shared" si="0"/>
        <v>0</v>
      </c>
    </row>
    <row r="27" spans="2:23" ht="16.5">
      <c r="B27" s="93"/>
      <c r="C27" s="94" t="s">
        <v>45</v>
      </c>
      <c r="D27" s="94"/>
      <c r="E27" s="94"/>
      <c r="F27" s="98"/>
      <c r="G27" s="118">
        <v>-22725</v>
      </c>
      <c r="H27" s="119"/>
      <c r="I27" s="120"/>
      <c r="J27" s="121">
        <v>-18149</v>
      </c>
      <c r="K27" s="119"/>
      <c r="L27" s="120"/>
      <c r="M27" s="118">
        <v>-42195</v>
      </c>
      <c r="N27" s="119"/>
      <c r="O27" s="120"/>
      <c r="P27" s="121">
        <v>-32782</v>
      </c>
      <c r="Q27" s="119"/>
      <c r="T27" s="118">
        <v>-42195</v>
      </c>
      <c r="U27" s="118">
        <f>-19313-157</f>
        <v>-19470</v>
      </c>
      <c r="W27" s="163">
        <f t="shared" si="0"/>
        <v>-22725</v>
      </c>
    </row>
    <row r="28" spans="2:23" ht="16.5">
      <c r="B28" s="93"/>
      <c r="C28" s="94"/>
      <c r="D28" s="94"/>
      <c r="E28" s="94"/>
      <c r="F28" s="98"/>
      <c r="G28" s="118"/>
      <c r="H28" s="119"/>
      <c r="I28" s="120"/>
      <c r="J28" s="121"/>
      <c r="K28" s="119"/>
      <c r="L28" s="120"/>
      <c r="M28" s="118"/>
      <c r="N28" s="119"/>
      <c r="O28" s="120"/>
      <c r="P28" s="121"/>
      <c r="Q28" s="119"/>
      <c r="T28" s="118"/>
      <c r="U28" s="118"/>
      <c r="W28" s="163">
        <f t="shared" si="0"/>
        <v>0</v>
      </c>
    </row>
    <row r="29" spans="2:23" ht="16.5">
      <c r="B29" s="93"/>
      <c r="C29" s="94" t="s">
        <v>57</v>
      </c>
      <c r="D29" s="94"/>
      <c r="E29" s="94"/>
      <c r="F29" s="98"/>
      <c r="G29" s="124">
        <v>538</v>
      </c>
      <c r="H29" s="119"/>
      <c r="I29" s="120"/>
      <c r="J29" s="124">
        <v>848</v>
      </c>
      <c r="K29" s="119"/>
      <c r="L29" s="120"/>
      <c r="M29" s="124">
        <v>1161</v>
      </c>
      <c r="N29" s="119"/>
      <c r="O29" s="120"/>
      <c r="P29" s="124">
        <v>1343</v>
      </c>
      <c r="Q29" s="119"/>
      <c r="T29" s="124">
        <v>1161</v>
      </c>
      <c r="U29" s="124">
        <v>623</v>
      </c>
      <c r="W29" s="163">
        <f t="shared" si="0"/>
        <v>538</v>
      </c>
    </row>
    <row r="30" spans="2:23" ht="16.5">
      <c r="B30" s="93"/>
      <c r="C30" s="94"/>
      <c r="D30" s="94"/>
      <c r="E30" s="94"/>
      <c r="F30" s="98"/>
      <c r="G30" s="122"/>
      <c r="H30" s="119"/>
      <c r="I30" s="120"/>
      <c r="J30" s="122"/>
      <c r="K30" s="119"/>
      <c r="L30" s="120"/>
      <c r="M30" s="122"/>
      <c r="N30" s="119"/>
      <c r="O30" s="120"/>
      <c r="P30" s="122"/>
      <c r="Q30" s="119"/>
      <c r="T30" s="122"/>
      <c r="U30" s="122"/>
      <c r="W30" s="163">
        <f t="shared" si="0"/>
        <v>0</v>
      </c>
    </row>
    <row r="31" spans="2:23" ht="16.5">
      <c r="B31" s="93"/>
      <c r="C31" s="94"/>
      <c r="D31" s="94"/>
      <c r="E31" s="94"/>
      <c r="F31" s="98"/>
      <c r="G31" s="118"/>
      <c r="H31" s="119"/>
      <c r="I31" s="120"/>
      <c r="J31" s="118"/>
      <c r="K31" s="119"/>
      <c r="L31" s="120"/>
      <c r="M31" s="118"/>
      <c r="N31" s="119"/>
      <c r="O31" s="120"/>
      <c r="P31" s="118"/>
      <c r="Q31" s="119"/>
      <c r="T31" s="118"/>
      <c r="U31" s="118"/>
      <c r="W31" s="163">
        <f t="shared" si="0"/>
        <v>0</v>
      </c>
    </row>
    <row r="32" spans="2:23" ht="16.5">
      <c r="B32" s="93"/>
      <c r="C32" s="94" t="s">
        <v>102</v>
      </c>
      <c r="D32" s="94"/>
      <c r="E32" s="94"/>
      <c r="F32" s="98"/>
      <c r="G32" s="118">
        <f>SUM(G25:G30)</f>
        <v>900</v>
      </c>
      <c r="H32" s="119"/>
      <c r="I32" s="120"/>
      <c r="J32" s="118">
        <f>SUM(J25:J31)</f>
        <v>765</v>
      </c>
      <c r="K32" s="119"/>
      <c r="L32" s="120"/>
      <c r="M32" s="118">
        <f>SUM(M25:M30)</f>
        <v>955</v>
      </c>
      <c r="N32" s="119"/>
      <c r="O32" s="120"/>
      <c r="P32" s="118">
        <f>SUM(P25:P31)</f>
        <v>774</v>
      </c>
      <c r="Q32" s="119"/>
      <c r="T32" s="118">
        <f>SUM(T25:T30)</f>
        <v>955</v>
      </c>
      <c r="U32" s="118">
        <f>SUM(U25:U30)</f>
        <v>55</v>
      </c>
      <c r="W32" s="163">
        <f t="shared" si="0"/>
        <v>900</v>
      </c>
    </row>
    <row r="33" spans="2:23" ht="16.5">
      <c r="B33" s="93"/>
      <c r="C33" s="94"/>
      <c r="D33" s="94"/>
      <c r="E33" s="94"/>
      <c r="F33" s="98"/>
      <c r="G33" s="118"/>
      <c r="H33" s="119"/>
      <c r="I33" s="120"/>
      <c r="J33" s="118"/>
      <c r="K33" s="119"/>
      <c r="L33" s="120"/>
      <c r="M33" s="118"/>
      <c r="N33" s="119"/>
      <c r="O33" s="120"/>
      <c r="P33" s="118"/>
      <c r="Q33" s="119"/>
      <c r="T33" s="118"/>
      <c r="U33" s="118"/>
      <c r="W33" s="163">
        <f t="shared" si="0"/>
        <v>0</v>
      </c>
    </row>
    <row r="34" spans="2:23" ht="16.5">
      <c r="B34" s="93"/>
      <c r="C34" s="94" t="s">
        <v>44</v>
      </c>
      <c r="D34" s="94"/>
      <c r="E34" s="94"/>
      <c r="F34" s="98"/>
      <c r="G34" s="118">
        <v>-403</v>
      </c>
      <c r="H34" s="119"/>
      <c r="I34" s="120"/>
      <c r="J34" s="118">
        <v>-7</v>
      </c>
      <c r="K34" s="119"/>
      <c r="L34" s="120"/>
      <c r="M34" s="118">
        <v>-899</v>
      </c>
      <c r="N34" s="119"/>
      <c r="O34" s="120"/>
      <c r="P34" s="118">
        <v>-15</v>
      </c>
      <c r="Q34" s="119"/>
      <c r="T34" s="118">
        <v>-899</v>
      </c>
      <c r="U34" s="118">
        <v>-496</v>
      </c>
      <c r="W34" s="163">
        <f t="shared" si="0"/>
        <v>-403</v>
      </c>
    </row>
    <row r="35" spans="2:23" ht="16.5">
      <c r="B35" s="93"/>
      <c r="C35" s="94"/>
      <c r="D35" s="94"/>
      <c r="E35" s="94"/>
      <c r="F35" s="98"/>
      <c r="G35" s="118"/>
      <c r="H35" s="119"/>
      <c r="I35" s="120"/>
      <c r="J35" s="118"/>
      <c r="K35" s="119"/>
      <c r="L35" s="120"/>
      <c r="M35" s="118"/>
      <c r="N35" s="119"/>
      <c r="O35" s="120"/>
      <c r="P35" s="118"/>
      <c r="Q35" s="119"/>
      <c r="T35" s="118"/>
      <c r="U35" s="118"/>
      <c r="W35" s="163">
        <f t="shared" si="0"/>
        <v>0</v>
      </c>
    </row>
    <row r="36" spans="2:23" ht="16.5">
      <c r="B36" s="93"/>
      <c r="C36" s="94" t="s">
        <v>94</v>
      </c>
      <c r="D36" s="94"/>
      <c r="E36" s="94"/>
      <c r="F36" s="98"/>
      <c r="G36" s="118">
        <v>0</v>
      </c>
      <c r="H36" s="119"/>
      <c r="I36" s="120"/>
      <c r="J36" s="118">
        <v>0</v>
      </c>
      <c r="K36" s="119"/>
      <c r="L36" s="120"/>
      <c r="M36" s="118">
        <v>0</v>
      </c>
      <c r="N36" s="119"/>
      <c r="O36" s="120"/>
      <c r="P36" s="118">
        <v>0</v>
      </c>
      <c r="Q36" s="119"/>
      <c r="T36" s="118">
        <v>0</v>
      </c>
      <c r="U36" s="118">
        <v>0</v>
      </c>
      <c r="W36" s="163">
        <f t="shared" si="0"/>
        <v>0</v>
      </c>
    </row>
    <row r="37" spans="2:23" ht="16.5">
      <c r="B37" s="93"/>
      <c r="C37" s="94" t="s">
        <v>95</v>
      </c>
      <c r="D37" s="94"/>
      <c r="E37" s="94"/>
      <c r="F37" s="98"/>
      <c r="G37" s="118"/>
      <c r="H37" s="119"/>
      <c r="I37" s="120"/>
      <c r="J37" s="118"/>
      <c r="K37" s="119"/>
      <c r="L37" s="120"/>
      <c r="M37" s="118"/>
      <c r="N37" s="119"/>
      <c r="O37" s="120"/>
      <c r="P37" s="118"/>
      <c r="Q37" s="119"/>
      <c r="T37" s="118"/>
      <c r="U37" s="118"/>
      <c r="W37" s="163">
        <f t="shared" si="0"/>
        <v>0</v>
      </c>
    </row>
    <row r="38" spans="2:23" ht="16.5">
      <c r="B38" s="93"/>
      <c r="C38" s="94"/>
      <c r="D38" s="94"/>
      <c r="E38" s="94"/>
      <c r="F38" s="98"/>
      <c r="G38" s="118"/>
      <c r="H38" s="119"/>
      <c r="I38" s="120"/>
      <c r="J38" s="118"/>
      <c r="K38" s="119"/>
      <c r="L38" s="120"/>
      <c r="M38" s="118"/>
      <c r="N38" s="119"/>
      <c r="O38" s="120"/>
      <c r="P38" s="118"/>
      <c r="Q38" s="119"/>
      <c r="T38" s="118"/>
      <c r="U38" s="118"/>
      <c r="W38" s="163">
        <f t="shared" si="0"/>
        <v>0</v>
      </c>
    </row>
    <row r="39" spans="2:23" ht="16.5">
      <c r="B39" s="93"/>
      <c r="C39" s="94" t="s">
        <v>99</v>
      </c>
      <c r="D39" s="94"/>
      <c r="E39" s="94"/>
      <c r="F39" s="98"/>
      <c r="G39" s="118">
        <v>0</v>
      </c>
      <c r="H39" s="119"/>
      <c r="I39" s="120"/>
      <c r="J39" s="118">
        <v>0</v>
      </c>
      <c r="K39" s="119"/>
      <c r="L39" s="120"/>
      <c r="M39" s="118">
        <v>0</v>
      </c>
      <c r="N39" s="119"/>
      <c r="O39" s="120"/>
      <c r="P39" s="118">
        <v>0</v>
      </c>
      <c r="Q39" s="119"/>
      <c r="T39" s="118">
        <v>0</v>
      </c>
      <c r="U39" s="118">
        <v>0</v>
      </c>
      <c r="W39" s="163">
        <f t="shared" si="0"/>
        <v>0</v>
      </c>
    </row>
    <row r="40" spans="2:23" ht="16.5">
      <c r="B40" s="93"/>
      <c r="C40" s="94"/>
      <c r="D40" s="94"/>
      <c r="E40" s="94"/>
      <c r="F40" s="98"/>
      <c r="G40" s="122"/>
      <c r="H40" s="119"/>
      <c r="I40" s="120"/>
      <c r="J40" s="122"/>
      <c r="K40" s="119"/>
      <c r="L40" s="120"/>
      <c r="M40" s="122"/>
      <c r="N40" s="119"/>
      <c r="O40" s="120"/>
      <c r="P40" s="122"/>
      <c r="Q40" s="119"/>
      <c r="T40" s="122"/>
      <c r="U40" s="122"/>
      <c r="W40" s="163">
        <f t="shared" si="0"/>
        <v>0</v>
      </c>
    </row>
    <row r="41" spans="2:23" ht="16.5">
      <c r="B41" s="93"/>
      <c r="C41" s="94"/>
      <c r="D41" s="94"/>
      <c r="E41" s="94"/>
      <c r="F41" s="98"/>
      <c r="G41" s="118"/>
      <c r="H41" s="119"/>
      <c r="I41" s="120"/>
      <c r="J41" s="118"/>
      <c r="K41" s="119"/>
      <c r="L41" s="120"/>
      <c r="M41" s="118"/>
      <c r="N41" s="119"/>
      <c r="O41" s="120"/>
      <c r="P41" s="118"/>
      <c r="Q41" s="119"/>
      <c r="T41" s="118"/>
      <c r="U41" s="118"/>
      <c r="W41" s="163">
        <f t="shared" si="0"/>
        <v>0</v>
      </c>
    </row>
    <row r="42" spans="2:23" ht="16.5">
      <c r="B42" s="93"/>
      <c r="C42" s="94" t="s">
        <v>103</v>
      </c>
      <c r="D42" s="94"/>
      <c r="E42" s="94"/>
      <c r="F42" s="98"/>
      <c r="G42" s="118">
        <f>SUM(G32:G40)</f>
        <v>497</v>
      </c>
      <c r="H42" s="119"/>
      <c r="I42" s="120"/>
      <c r="J42" s="118">
        <f>SUM(J32:J40)</f>
        <v>758</v>
      </c>
      <c r="K42" s="119"/>
      <c r="L42" s="120"/>
      <c r="M42" s="118">
        <f>SUM(M32:M40)</f>
        <v>56</v>
      </c>
      <c r="N42" s="119"/>
      <c r="O42" s="120"/>
      <c r="P42" s="118">
        <f>SUM(P32:P40)</f>
        <v>759</v>
      </c>
      <c r="Q42" s="119"/>
      <c r="T42" s="118">
        <f>SUM(T32:T40)</f>
        <v>56</v>
      </c>
      <c r="U42" s="118">
        <f>SUM(U32:U40)</f>
        <v>-441</v>
      </c>
      <c r="W42" s="163">
        <f t="shared" si="0"/>
        <v>497</v>
      </c>
    </row>
    <row r="43" spans="2:23" ht="16.5">
      <c r="B43" s="93"/>
      <c r="C43" s="94"/>
      <c r="D43" s="94"/>
      <c r="E43" s="94"/>
      <c r="F43" s="98"/>
      <c r="G43" s="118"/>
      <c r="H43" s="119"/>
      <c r="I43" s="120"/>
      <c r="J43" s="118"/>
      <c r="K43" s="119"/>
      <c r="L43" s="120"/>
      <c r="M43" s="118"/>
      <c r="N43" s="119"/>
      <c r="O43" s="120"/>
      <c r="P43" s="118"/>
      <c r="Q43" s="119"/>
      <c r="T43" s="118"/>
      <c r="U43" s="118"/>
      <c r="W43" s="163">
        <f t="shared" si="0"/>
        <v>0</v>
      </c>
    </row>
    <row r="44" spans="2:23" ht="16.5">
      <c r="B44" s="93"/>
      <c r="C44" s="94" t="s">
        <v>34</v>
      </c>
      <c r="D44" s="94"/>
      <c r="E44" s="94"/>
      <c r="F44" s="98"/>
      <c r="G44" s="118">
        <v>-67</v>
      </c>
      <c r="H44" s="119"/>
      <c r="I44" s="120"/>
      <c r="J44" s="118">
        <v>-58</v>
      </c>
      <c r="K44" s="119"/>
      <c r="L44" s="120"/>
      <c r="M44" s="118">
        <v>-106</v>
      </c>
      <c r="N44" s="119"/>
      <c r="O44" s="120"/>
      <c r="P44" s="118">
        <v>-83</v>
      </c>
      <c r="Q44" s="119"/>
      <c r="T44" s="118">
        <v>-106</v>
      </c>
      <c r="U44" s="118">
        <f>-87+48</f>
        <v>-39</v>
      </c>
      <c r="W44" s="163">
        <f t="shared" si="0"/>
        <v>-67</v>
      </c>
    </row>
    <row r="45" spans="2:23" ht="16.5">
      <c r="B45" s="93"/>
      <c r="C45" s="94"/>
      <c r="D45" s="94"/>
      <c r="E45" s="94"/>
      <c r="F45" s="98"/>
      <c r="G45" s="122"/>
      <c r="H45" s="119"/>
      <c r="I45" s="120"/>
      <c r="J45" s="122"/>
      <c r="K45" s="119"/>
      <c r="L45" s="120"/>
      <c r="M45" s="122"/>
      <c r="N45" s="119"/>
      <c r="O45" s="120"/>
      <c r="P45" s="122"/>
      <c r="Q45" s="119"/>
      <c r="T45" s="122"/>
      <c r="U45" s="122"/>
      <c r="W45" s="163">
        <f t="shared" si="0"/>
        <v>0</v>
      </c>
    </row>
    <row r="46" spans="2:23" ht="16.5">
      <c r="B46" s="93"/>
      <c r="C46" s="94"/>
      <c r="D46" s="123"/>
      <c r="E46" s="94"/>
      <c r="F46" s="98"/>
      <c r="G46" s="125"/>
      <c r="H46" s="119"/>
      <c r="I46" s="120"/>
      <c r="J46" s="125"/>
      <c r="K46" s="119"/>
      <c r="L46" s="120"/>
      <c r="M46" s="125"/>
      <c r="N46" s="119"/>
      <c r="O46" s="120"/>
      <c r="P46" s="125"/>
      <c r="Q46" s="119"/>
      <c r="T46" s="125"/>
      <c r="U46" s="125"/>
      <c r="W46" s="163">
        <f t="shared" si="0"/>
        <v>0</v>
      </c>
    </row>
    <row r="47" spans="2:23" ht="16.5">
      <c r="B47" s="93"/>
      <c r="C47" s="94" t="s">
        <v>126</v>
      </c>
      <c r="D47" s="126"/>
      <c r="E47" s="99"/>
      <c r="F47" s="98"/>
      <c r="G47" s="118">
        <f>SUM(G42:G46)</f>
        <v>430</v>
      </c>
      <c r="H47" s="119"/>
      <c r="I47" s="120"/>
      <c r="J47" s="118">
        <f>SUM(J42:J46)</f>
        <v>700</v>
      </c>
      <c r="K47" s="119"/>
      <c r="L47" s="120"/>
      <c r="M47" s="118">
        <f>SUM(M42:M46)</f>
        <v>-50</v>
      </c>
      <c r="N47" s="119"/>
      <c r="O47" s="120"/>
      <c r="P47" s="118">
        <f>SUM(P42:P46)</f>
        <v>676</v>
      </c>
      <c r="Q47" s="119"/>
      <c r="T47" s="118">
        <f>SUM(T42:T46)</f>
        <v>-50</v>
      </c>
      <c r="U47" s="118">
        <f>SUM(U42:U46)</f>
        <v>-480</v>
      </c>
      <c r="W47" s="163">
        <f t="shared" si="0"/>
        <v>430</v>
      </c>
    </row>
    <row r="48" spans="2:23" ht="16.5">
      <c r="B48" s="93"/>
      <c r="C48" s="94"/>
      <c r="D48" s="94"/>
      <c r="E48" s="94"/>
      <c r="F48" s="98"/>
      <c r="G48" s="118"/>
      <c r="H48" s="119"/>
      <c r="I48" s="120"/>
      <c r="J48" s="118"/>
      <c r="K48" s="119"/>
      <c r="L48" s="120"/>
      <c r="M48" s="118"/>
      <c r="N48" s="119"/>
      <c r="O48" s="120"/>
      <c r="P48" s="118"/>
      <c r="Q48" s="119"/>
      <c r="T48" s="118"/>
      <c r="U48" s="118"/>
      <c r="W48" s="163">
        <f t="shared" si="0"/>
        <v>0</v>
      </c>
    </row>
    <row r="49" spans="2:23" ht="16.5">
      <c r="B49" s="93"/>
      <c r="C49" s="99" t="s">
        <v>74</v>
      </c>
      <c r="D49" s="126"/>
      <c r="E49" s="99"/>
      <c r="F49" s="98"/>
      <c r="G49" s="124">
        <f>15-12</f>
        <v>3</v>
      </c>
      <c r="H49" s="119"/>
      <c r="I49" s="120"/>
      <c r="J49" s="124">
        <v>3</v>
      </c>
      <c r="K49" s="119"/>
      <c r="L49" s="120"/>
      <c r="M49" s="124">
        <v>6</v>
      </c>
      <c r="N49" s="119"/>
      <c r="O49" s="120"/>
      <c r="P49" s="124">
        <v>9</v>
      </c>
      <c r="Q49" s="119"/>
      <c r="T49" s="124">
        <v>6</v>
      </c>
      <c r="U49" s="124">
        <f>15-12</f>
        <v>3</v>
      </c>
      <c r="W49" s="163">
        <f t="shared" si="0"/>
        <v>3</v>
      </c>
    </row>
    <row r="50" spans="2:23" ht="16.5">
      <c r="B50" s="93"/>
      <c r="C50" s="94"/>
      <c r="D50" s="94"/>
      <c r="E50" s="94"/>
      <c r="F50" s="98"/>
      <c r="G50" s="122"/>
      <c r="H50" s="119"/>
      <c r="I50" s="120"/>
      <c r="J50" s="127"/>
      <c r="K50" s="119"/>
      <c r="L50" s="120"/>
      <c r="M50" s="122"/>
      <c r="N50" s="119"/>
      <c r="O50" s="120"/>
      <c r="P50" s="127"/>
      <c r="Q50" s="119"/>
      <c r="T50" s="122"/>
      <c r="U50" s="122"/>
      <c r="W50" s="163">
        <f t="shared" si="0"/>
        <v>0</v>
      </c>
    </row>
    <row r="51" spans="2:23" ht="16.5">
      <c r="B51" s="93"/>
      <c r="D51" s="94"/>
      <c r="E51" s="94"/>
      <c r="F51" s="98"/>
      <c r="G51" s="118"/>
      <c r="H51" s="119"/>
      <c r="I51" s="120"/>
      <c r="J51" s="121"/>
      <c r="K51" s="119"/>
      <c r="L51" s="120"/>
      <c r="M51" s="118"/>
      <c r="N51" s="119"/>
      <c r="O51" s="120"/>
      <c r="P51" s="121"/>
      <c r="Q51" s="119"/>
      <c r="T51" s="118"/>
      <c r="U51" s="118"/>
      <c r="W51" s="163">
        <f t="shared" si="0"/>
        <v>0</v>
      </c>
    </row>
    <row r="52" spans="2:23" ht="17.25" thickBot="1">
      <c r="B52" s="93"/>
      <c r="C52" s="94" t="s">
        <v>124</v>
      </c>
      <c r="D52" s="94"/>
      <c r="E52" s="94"/>
      <c r="F52" s="98"/>
      <c r="G52" s="128">
        <f>SUM(G47:G50)</f>
        <v>433</v>
      </c>
      <c r="H52" s="119"/>
      <c r="I52" s="120"/>
      <c r="J52" s="129">
        <f>SUM(J47:J49)</f>
        <v>703</v>
      </c>
      <c r="K52" s="119"/>
      <c r="L52" s="120"/>
      <c r="M52" s="128">
        <f>SUM(M47:M50)</f>
        <v>-44</v>
      </c>
      <c r="N52" s="119"/>
      <c r="O52" s="120"/>
      <c r="P52" s="129">
        <f>SUM(P47:P50)</f>
        <v>685</v>
      </c>
      <c r="Q52" s="119"/>
      <c r="T52" s="128">
        <f>SUM(T47:T50)</f>
        <v>-44</v>
      </c>
      <c r="U52" s="128">
        <f>SUM(U47:U50)</f>
        <v>-477</v>
      </c>
      <c r="W52" s="163">
        <f t="shared" si="0"/>
        <v>433</v>
      </c>
    </row>
    <row r="53" spans="2:17" ht="17.25" thickTop="1">
      <c r="B53" s="93"/>
      <c r="C53" s="94"/>
      <c r="D53" s="94"/>
      <c r="E53" s="94"/>
      <c r="F53" s="98"/>
      <c r="G53" s="118"/>
      <c r="H53" s="119"/>
      <c r="I53" s="120"/>
      <c r="J53" s="121"/>
      <c r="K53" s="119"/>
      <c r="L53" s="120"/>
      <c r="M53" s="118"/>
      <c r="N53" s="119"/>
      <c r="O53" s="120"/>
      <c r="P53" s="121"/>
      <c r="Q53" s="119"/>
    </row>
    <row r="54" spans="2:17" ht="16.5">
      <c r="B54" s="93"/>
      <c r="C54" s="94" t="s">
        <v>125</v>
      </c>
      <c r="D54" s="94"/>
      <c r="E54" s="94"/>
      <c r="F54" s="98"/>
      <c r="G54" s="118"/>
      <c r="H54" s="119"/>
      <c r="I54" s="120"/>
      <c r="J54" s="121"/>
      <c r="K54" s="119"/>
      <c r="L54" s="120"/>
      <c r="M54" s="118"/>
      <c r="N54" s="119"/>
      <c r="O54" s="120"/>
      <c r="P54" s="121"/>
      <c r="Q54" s="119"/>
    </row>
    <row r="55" spans="2:17" ht="16.5">
      <c r="B55" s="93"/>
      <c r="C55" s="94"/>
      <c r="D55" s="94"/>
      <c r="E55" s="94"/>
      <c r="F55" s="98"/>
      <c r="G55" s="118"/>
      <c r="H55" s="119"/>
      <c r="I55" s="120"/>
      <c r="J55" s="121"/>
      <c r="K55" s="119"/>
      <c r="L55" s="120"/>
      <c r="M55" s="118"/>
      <c r="N55" s="119"/>
      <c r="O55" s="120"/>
      <c r="P55" s="121"/>
      <c r="Q55" s="119"/>
    </row>
    <row r="56" spans="2:17" ht="17.25" thickBot="1">
      <c r="B56" s="93"/>
      <c r="C56" s="94" t="s">
        <v>35</v>
      </c>
      <c r="D56" s="94" t="s">
        <v>38</v>
      </c>
      <c r="E56" s="94"/>
      <c r="F56" s="98"/>
      <c r="G56" s="130">
        <f>+G52/60490*100</f>
        <v>0.7158207968259217</v>
      </c>
      <c r="H56" s="131"/>
      <c r="I56" s="132"/>
      <c r="J56" s="130">
        <f>+J52/60490*100</f>
        <v>1.1621755662092907</v>
      </c>
      <c r="K56" s="131"/>
      <c r="L56" s="132"/>
      <c r="M56" s="130">
        <f>+M52/60490*100</f>
        <v>-0.07273929575136386</v>
      </c>
      <c r="N56" s="131"/>
      <c r="O56" s="132"/>
      <c r="P56" s="130">
        <f>+P52/60490*100</f>
        <v>1.1324185815837329</v>
      </c>
      <c r="Q56" s="119"/>
    </row>
    <row r="57" spans="2:17" ht="16.5">
      <c r="B57" s="93"/>
      <c r="C57" s="94"/>
      <c r="D57" s="94" t="s">
        <v>60</v>
      </c>
      <c r="E57" s="94"/>
      <c r="F57" s="98"/>
      <c r="G57" s="118"/>
      <c r="H57" s="119"/>
      <c r="I57" s="120"/>
      <c r="J57" s="121"/>
      <c r="K57" s="119"/>
      <c r="L57" s="120"/>
      <c r="M57" s="118"/>
      <c r="N57" s="119"/>
      <c r="O57" s="120"/>
      <c r="P57" s="121"/>
      <c r="Q57" s="119"/>
    </row>
    <row r="58" spans="2:17" ht="16.5">
      <c r="B58" s="93"/>
      <c r="C58" s="94"/>
      <c r="D58" s="94"/>
      <c r="E58" s="94"/>
      <c r="F58" s="98"/>
      <c r="G58" s="99"/>
      <c r="H58" s="101"/>
      <c r="I58" s="98"/>
      <c r="J58" s="100"/>
      <c r="K58" s="101"/>
      <c r="L58" s="98"/>
      <c r="M58" s="99"/>
      <c r="N58" s="101"/>
      <c r="O58" s="98"/>
      <c r="P58" s="100"/>
      <c r="Q58" s="101"/>
    </row>
    <row r="59" spans="2:17" ht="17.25" thickBot="1">
      <c r="B59" s="93"/>
      <c r="C59" s="94" t="s">
        <v>36</v>
      </c>
      <c r="D59" s="94" t="s">
        <v>39</v>
      </c>
      <c r="E59" s="94"/>
      <c r="F59" s="98"/>
      <c r="G59" s="160" t="s">
        <v>30</v>
      </c>
      <c r="H59" s="133"/>
      <c r="I59" s="134"/>
      <c r="J59" s="160" t="s">
        <v>30</v>
      </c>
      <c r="K59" s="133"/>
      <c r="L59" s="134"/>
      <c r="M59" s="160" t="s">
        <v>30</v>
      </c>
      <c r="N59" s="133"/>
      <c r="O59" s="134"/>
      <c r="P59" s="160" t="s">
        <v>30</v>
      </c>
      <c r="Q59" s="101"/>
    </row>
    <row r="60" spans="2:17" ht="16.5">
      <c r="B60" s="93"/>
      <c r="C60" s="94"/>
      <c r="D60" s="94"/>
      <c r="E60" s="94"/>
      <c r="F60" s="98"/>
      <c r="G60" s="135"/>
      <c r="H60" s="133"/>
      <c r="I60" s="134"/>
      <c r="J60" s="135"/>
      <c r="K60" s="133"/>
      <c r="L60" s="134"/>
      <c r="M60" s="135"/>
      <c r="N60" s="133"/>
      <c r="O60" s="134"/>
      <c r="P60" s="135"/>
      <c r="Q60" s="101"/>
    </row>
    <row r="61" spans="2:17" ht="16.5">
      <c r="B61" s="110"/>
      <c r="C61" s="111"/>
      <c r="D61" s="111"/>
      <c r="E61" s="111"/>
      <c r="F61" s="112"/>
      <c r="G61" s="136"/>
      <c r="H61" s="137"/>
      <c r="I61" s="138"/>
      <c r="J61" s="136"/>
      <c r="K61" s="137"/>
      <c r="L61" s="138"/>
      <c r="M61" s="136"/>
      <c r="N61" s="137"/>
      <c r="O61" s="138"/>
      <c r="P61" s="136"/>
      <c r="Q61" s="116"/>
    </row>
    <row r="62" spans="2:17" ht="15.75"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</row>
    <row r="63" ht="15.75">
      <c r="B63" s="53" t="s">
        <v>110</v>
      </c>
    </row>
    <row r="64" ht="15.75">
      <c r="B64" s="53" t="s">
        <v>111</v>
      </c>
    </row>
    <row r="65" ht="15.75">
      <c r="C65" s="53"/>
    </row>
    <row r="66" ht="15.75">
      <c r="C66" s="158"/>
    </row>
  </sheetData>
  <mergeCells count="6">
    <mergeCell ref="F2:L2"/>
    <mergeCell ref="F12:K12"/>
    <mergeCell ref="L12:Q12"/>
    <mergeCell ref="G3:K3"/>
    <mergeCell ref="G7:J7"/>
    <mergeCell ref="C6:Q6"/>
  </mergeCells>
  <printOptions/>
  <pageMargins left="0.75" right="0.34" top="0.5" bottom="0.5" header="0.48" footer="0.5"/>
  <pageSetup fitToHeight="1" fitToWidth="1" horizontalDpi="600" verticalDpi="600" orientation="portrait" paperSize="9" scale="72" r:id="rId2"/>
  <headerFooter alignWithMargins="0">
    <oddHeader>&amp;R&amp;12PAPER 3 /5 / 2003</oddHeader>
    <oddFooter>&amp;C&amp;"Arial,Bold"&amp;14&amp;P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L73"/>
  <sheetViews>
    <sheetView showGridLines="0" zoomScale="80" zoomScaleNormal="80" workbookViewId="0" topLeftCell="A21">
      <selection activeCell="G16" sqref="G16"/>
    </sheetView>
  </sheetViews>
  <sheetFormatPr defaultColWidth="9.140625" defaultRowHeight="12.75"/>
  <cols>
    <col min="1" max="1" width="9.140625" style="1" customWidth="1"/>
    <col min="2" max="2" width="3.57421875" style="1" customWidth="1"/>
    <col min="3" max="3" width="3.421875" style="1" customWidth="1"/>
    <col min="4" max="4" width="9.140625" style="1" customWidth="1"/>
    <col min="5" max="5" width="30.421875" style="1" customWidth="1"/>
    <col min="6" max="6" width="7.421875" style="1" customWidth="1"/>
    <col min="7" max="7" width="12.140625" style="1" customWidth="1"/>
    <col min="8" max="8" width="8.00390625" style="1" customWidth="1"/>
    <col min="9" max="9" width="7.00390625" style="1" customWidth="1"/>
    <col min="10" max="10" width="12.28125" style="1" customWidth="1"/>
    <col min="11" max="11" width="2.421875" style="1" customWidth="1"/>
    <col min="12" max="12" width="2.7109375" style="1" customWidth="1"/>
    <col min="13" max="16384" width="9.140625" style="1" customWidth="1"/>
  </cols>
  <sheetData>
    <row r="2" ht="15.75"/>
    <row r="3" spans="5:12" ht="26.25">
      <c r="E3" s="211" t="s">
        <v>58</v>
      </c>
      <c r="F3" s="211"/>
      <c r="G3" s="211"/>
      <c r="H3" s="211"/>
      <c r="I3" s="211"/>
      <c r="J3" s="55"/>
      <c r="K3" s="55"/>
      <c r="L3" s="55"/>
    </row>
    <row r="4" spans="5:9" ht="15.75">
      <c r="E4" s="220" t="s">
        <v>59</v>
      </c>
      <c r="F4" s="220"/>
      <c r="G4" s="220"/>
      <c r="H4" s="220"/>
      <c r="I4" s="220"/>
    </row>
    <row r="5" ht="15.75"/>
    <row r="6" spans="2:12" ht="23.25" customHeight="1">
      <c r="B6" s="2"/>
      <c r="C6" s="219" t="s">
        <v>138</v>
      </c>
      <c r="D6" s="219"/>
      <c r="E6" s="219"/>
      <c r="F6" s="219"/>
      <c r="G6" s="219"/>
      <c r="H6" s="219"/>
      <c r="I6" s="219"/>
      <c r="J6" s="219"/>
      <c r="K6" s="219"/>
      <c r="L6" s="2"/>
    </row>
    <row r="7" spans="3:12" ht="15.75">
      <c r="C7" s="2"/>
      <c r="D7" s="2"/>
      <c r="E7" s="8"/>
      <c r="F7" s="2"/>
      <c r="G7" s="2"/>
      <c r="H7" s="2"/>
      <c r="I7" s="2"/>
      <c r="J7" s="2"/>
      <c r="K7" s="2"/>
      <c r="L7" s="2"/>
    </row>
    <row r="8" spans="3:12" ht="15.75"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9" customHeight="1">
      <c r="B9" s="87"/>
      <c r="C9" s="90"/>
      <c r="D9" s="90"/>
      <c r="E9" s="90"/>
      <c r="F9" s="89"/>
      <c r="G9" s="90"/>
      <c r="H9" s="102" t="s">
        <v>0</v>
      </c>
      <c r="I9" s="90"/>
      <c r="J9" s="90"/>
      <c r="K9" s="90"/>
      <c r="L9" s="92"/>
    </row>
    <row r="10" spans="2:12" ht="16.5">
      <c r="B10" s="93"/>
      <c r="C10" s="99"/>
      <c r="D10" s="99"/>
      <c r="E10" s="99"/>
      <c r="F10" s="98"/>
      <c r="G10" s="96" t="s">
        <v>1</v>
      </c>
      <c r="H10" s="139"/>
      <c r="I10" s="140"/>
      <c r="J10" s="96" t="s">
        <v>2</v>
      </c>
      <c r="K10" s="100"/>
      <c r="L10" s="101"/>
    </row>
    <row r="11" spans="2:12" ht="6.75" customHeight="1">
      <c r="B11" s="93"/>
      <c r="C11" s="99"/>
      <c r="D11" s="99"/>
      <c r="E11" s="99"/>
      <c r="F11" s="98"/>
      <c r="G11" s="140"/>
      <c r="H11" s="97"/>
      <c r="I11" s="140"/>
      <c r="J11" s="140"/>
      <c r="K11" s="99"/>
      <c r="L11" s="101"/>
    </row>
    <row r="12" spans="2:12" ht="9" customHeight="1">
      <c r="B12" s="93"/>
      <c r="C12" s="99"/>
      <c r="D12" s="99"/>
      <c r="E12" s="99"/>
      <c r="F12" s="89"/>
      <c r="G12" s="141"/>
      <c r="H12" s="142"/>
      <c r="I12" s="141"/>
      <c r="J12" s="141"/>
      <c r="K12" s="91"/>
      <c r="L12" s="92"/>
    </row>
    <row r="13" spans="2:12" ht="16.5">
      <c r="B13" s="93"/>
      <c r="C13" s="99"/>
      <c r="D13" s="99"/>
      <c r="E13" s="99"/>
      <c r="F13" s="98"/>
      <c r="G13" s="96" t="s">
        <v>85</v>
      </c>
      <c r="H13" s="97"/>
      <c r="I13" s="95"/>
      <c r="J13" s="96" t="s">
        <v>3</v>
      </c>
      <c r="K13" s="100"/>
      <c r="L13" s="101"/>
    </row>
    <row r="14" spans="2:12" ht="16.5">
      <c r="B14" s="93"/>
      <c r="C14" s="99"/>
      <c r="D14" s="99"/>
      <c r="E14" s="99"/>
      <c r="F14" s="98"/>
      <c r="G14" s="96" t="s">
        <v>4</v>
      </c>
      <c r="H14" s="97"/>
      <c r="I14" s="95"/>
      <c r="J14" s="96" t="s">
        <v>5</v>
      </c>
      <c r="K14" s="100"/>
      <c r="L14" s="101"/>
    </row>
    <row r="15" spans="2:12" ht="16.5">
      <c r="B15" s="93"/>
      <c r="C15" s="99"/>
      <c r="D15" s="99"/>
      <c r="E15" s="99"/>
      <c r="F15" s="98"/>
      <c r="G15" s="96" t="s">
        <v>6</v>
      </c>
      <c r="H15" s="97"/>
      <c r="I15" s="95"/>
      <c r="J15" s="96" t="s">
        <v>7</v>
      </c>
      <c r="K15" s="100"/>
      <c r="L15" s="101"/>
    </row>
    <row r="16" spans="2:12" ht="16.5">
      <c r="B16" s="93"/>
      <c r="C16" s="99"/>
      <c r="D16" s="99"/>
      <c r="E16" s="99"/>
      <c r="F16" s="98"/>
      <c r="G16" s="162">
        <v>37894</v>
      </c>
      <c r="H16" s="97"/>
      <c r="I16" s="95"/>
      <c r="J16" s="106">
        <v>37621</v>
      </c>
      <c r="K16" s="107"/>
      <c r="L16" s="101"/>
    </row>
    <row r="17" spans="2:12" ht="8.25" customHeight="1">
      <c r="B17" s="110"/>
      <c r="C17" s="143"/>
      <c r="D17" s="143"/>
      <c r="E17" s="143"/>
      <c r="F17" s="112"/>
      <c r="G17" s="113" t="s">
        <v>0</v>
      </c>
      <c r="H17" s="114"/>
      <c r="I17" s="115"/>
      <c r="J17" s="113" t="s">
        <v>0</v>
      </c>
      <c r="K17" s="113"/>
      <c r="L17" s="116"/>
    </row>
    <row r="18" spans="2:12" ht="16.5">
      <c r="B18" s="93"/>
      <c r="C18" s="99"/>
      <c r="D18" s="99"/>
      <c r="E18" s="99"/>
      <c r="F18" s="98"/>
      <c r="G18" s="117"/>
      <c r="H18" s="108"/>
      <c r="I18" s="109"/>
      <c r="J18" s="117"/>
      <c r="K18" s="117"/>
      <c r="L18" s="101"/>
    </row>
    <row r="19" spans="2:12" ht="16.5">
      <c r="B19" s="93"/>
      <c r="C19" s="99"/>
      <c r="D19" s="99"/>
      <c r="E19" s="99"/>
      <c r="F19" s="98"/>
      <c r="G19" s="100" t="s">
        <v>8</v>
      </c>
      <c r="H19" s="108"/>
      <c r="I19" s="109"/>
      <c r="J19" s="100" t="s">
        <v>8</v>
      </c>
      <c r="K19" s="100"/>
      <c r="L19" s="101"/>
    </row>
    <row r="20" spans="2:12" ht="16.5">
      <c r="B20" s="93"/>
      <c r="C20" s="99"/>
      <c r="D20" s="99"/>
      <c r="E20" s="99"/>
      <c r="F20" s="98"/>
      <c r="G20" s="99"/>
      <c r="H20" s="101"/>
      <c r="I20" s="98"/>
      <c r="J20" s="99"/>
      <c r="K20" s="99"/>
      <c r="L20" s="101"/>
    </row>
    <row r="21" spans="2:12" ht="16.5">
      <c r="B21" s="93"/>
      <c r="C21" s="99" t="s">
        <v>62</v>
      </c>
      <c r="D21" s="99"/>
      <c r="E21" s="99"/>
      <c r="F21" s="120"/>
      <c r="G21" s="118">
        <v>13213</v>
      </c>
      <c r="H21" s="119"/>
      <c r="I21" s="120"/>
      <c r="J21" s="118">
        <v>13213</v>
      </c>
      <c r="K21" s="118"/>
      <c r="L21" s="119"/>
    </row>
    <row r="22" spans="2:12" ht="16.5">
      <c r="B22" s="93"/>
      <c r="C22" s="99" t="s">
        <v>63</v>
      </c>
      <c r="D22" s="99"/>
      <c r="E22" s="99"/>
      <c r="F22" s="120"/>
      <c r="G22" s="118">
        <v>16533</v>
      </c>
      <c r="H22" s="119"/>
      <c r="I22" s="120"/>
      <c r="J22" s="118">
        <v>18154</v>
      </c>
      <c r="K22" s="118"/>
      <c r="L22" s="119"/>
    </row>
    <row r="23" spans="2:12" ht="16.5">
      <c r="B23" s="93"/>
      <c r="C23" s="99" t="s">
        <v>9</v>
      </c>
      <c r="D23" s="99"/>
      <c r="E23" s="99"/>
      <c r="F23" s="120"/>
      <c r="G23" s="118">
        <v>5</v>
      </c>
      <c r="H23" s="119"/>
      <c r="I23" s="120"/>
      <c r="J23" s="118">
        <v>5</v>
      </c>
      <c r="K23" s="118"/>
      <c r="L23" s="119"/>
    </row>
    <row r="24" spans="2:12" ht="16.5">
      <c r="B24" s="93"/>
      <c r="C24" s="99" t="s">
        <v>76</v>
      </c>
      <c r="D24" s="99"/>
      <c r="E24" s="99"/>
      <c r="F24" s="120"/>
      <c r="G24" s="118">
        <f>143-143</f>
        <v>0</v>
      </c>
      <c r="H24" s="119"/>
      <c r="I24" s="120"/>
      <c r="J24" s="118">
        <v>118</v>
      </c>
      <c r="K24" s="118"/>
      <c r="L24" s="119"/>
    </row>
    <row r="25" spans="2:12" ht="16.5">
      <c r="B25" s="93"/>
      <c r="C25" s="99" t="s">
        <v>105</v>
      </c>
      <c r="D25" s="99"/>
      <c r="E25" s="99"/>
      <c r="F25" s="120"/>
      <c r="G25" s="118">
        <v>0</v>
      </c>
      <c r="H25" s="119"/>
      <c r="I25" s="120"/>
      <c r="J25" s="118">
        <v>250</v>
      </c>
      <c r="K25" s="118"/>
      <c r="L25" s="119"/>
    </row>
    <row r="26" spans="2:12" ht="16.5">
      <c r="B26" s="93"/>
      <c r="C26" s="99" t="s">
        <v>88</v>
      </c>
      <c r="D26" s="99"/>
      <c r="E26" s="99"/>
      <c r="F26" s="120"/>
      <c r="G26" s="118">
        <v>49658</v>
      </c>
      <c r="H26" s="119"/>
      <c r="I26" s="120"/>
      <c r="J26" s="118">
        <v>50503</v>
      </c>
      <c r="K26" s="118"/>
      <c r="L26" s="119"/>
    </row>
    <row r="27" spans="2:12" ht="16.5">
      <c r="B27" s="93"/>
      <c r="C27" s="99" t="s">
        <v>77</v>
      </c>
      <c r="D27" s="99"/>
      <c r="E27" s="99"/>
      <c r="F27" s="120"/>
      <c r="G27" s="118">
        <v>5267</v>
      </c>
      <c r="H27" s="119"/>
      <c r="I27" s="120"/>
      <c r="J27" s="118">
        <v>5962</v>
      </c>
      <c r="K27" s="118"/>
      <c r="L27" s="119"/>
    </row>
    <row r="28" spans="2:12" ht="16.5">
      <c r="B28" s="93"/>
      <c r="C28" s="99"/>
      <c r="D28" s="99"/>
      <c r="E28" s="99"/>
      <c r="F28" s="120"/>
      <c r="G28" s="118"/>
      <c r="H28" s="119"/>
      <c r="I28" s="120"/>
      <c r="J28" s="118"/>
      <c r="K28" s="118"/>
      <c r="L28" s="119"/>
    </row>
    <row r="29" spans="2:12" ht="16.5">
      <c r="B29" s="93"/>
      <c r="C29" s="99" t="s">
        <v>10</v>
      </c>
      <c r="D29" s="99"/>
      <c r="E29" s="99"/>
      <c r="F29" s="120"/>
      <c r="G29" s="118"/>
      <c r="H29" s="119"/>
      <c r="I29" s="120"/>
      <c r="J29" s="118"/>
      <c r="K29" s="118"/>
      <c r="L29" s="119"/>
    </row>
    <row r="30" spans="1:12" ht="9.75" customHeight="1">
      <c r="A30" s="16"/>
      <c r="B30" s="93"/>
      <c r="C30" s="99"/>
      <c r="D30" s="99"/>
      <c r="E30" s="99"/>
      <c r="F30" s="120"/>
      <c r="G30" s="118"/>
      <c r="H30" s="119"/>
      <c r="I30" s="120"/>
      <c r="J30" s="118"/>
      <c r="K30" s="118"/>
      <c r="L30" s="119"/>
    </row>
    <row r="31" spans="1:12" ht="16.5">
      <c r="A31" s="16"/>
      <c r="B31" s="93"/>
      <c r="C31" s="99"/>
      <c r="D31" s="99" t="s">
        <v>88</v>
      </c>
      <c r="E31" s="99"/>
      <c r="F31" s="120"/>
      <c r="G31" s="118">
        <v>1408</v>
      </c>
      <c r="H31" s="119"/>
      <c r="I31" s="120"/>
      <c r="J31" s="118">
        <v>3539</v>
      </c>
      <c r="K31" s="118"/>
      <c r="L31" s="119"/>
    </row>
    <row r="32" spans="1:12" ht="16.5">
      <c r="A32" s="52"/>
      <c r="B32" s="144"/>
      <c r="C32" s="145"/>
      <c r="D32" s="99" t="s">
        <v>78</v>
      </c>
      <c r="E32" s="99"/>
      <c r="F32" s="120"/>
      <c r="G32" s="118">
        <v>2004</v>
      </c>
      <c r="H32" s="119"/>
      <c r="I32" s="120"/>
      <c r="J32" s="118">
        <v>2048</v>
      </c>
      <c r="K32" s="146"/>
      <c r="L32" s="147"/>
    </row>
    <row r="33" spans="1:12" ht="16.5">
      <c r="A33" s="52"/>
      <c r="B33" s="144"/>
      <c r="C33" s="145"/>
      <c r="D33" s="99" t="s">
        <v>97</v>
      </c>
      <c r="E33" s="99"/>
      <c r="F33" s="120"/>
      <c r="G33" s="118">
        <f>30525-719</f>
        <v>29806</v>
      </c>
      <c r="H33" s="119"/>
      <c r="I33" s="120"/>
      <c r="J33" s="118">
        <f>25727-670</f>
        <v>25057</v>
      </c>
      <c r="K33" s="146"/>
      <c r="L33" s="147"/>
    </row>
    <row r="34" spans="1:12" ht="16.5" hidden="1">
      <c r="A34" s="52"/>
      <c r="B34" s="144"/>
      <c r="C34" s="145"/>
      <c r="D34" s="99" t="s">
        <v>11</v>
      </c>
      <c r="E34" s="99"/>
      <c r="F34" s="120"/>
      <c r="G34" s="118"/>
      <c r="H34" s="119"/>
      <c r="I34" s="120"/>
      <c r="J34" s="118"/>
      <c r="K34" s="146"/>
      <c r="L34" s="147"/>
    </row>
    <row r="35" spans="1:12" ht="16.5">
      <c r="A35" s="52"/>
      <c r="B35" s="144"/>
      <c r="C35" s="145"/>
      <c r="D35" s="99" t="s">
        <v>79</v>
      </c>
      <c r="E35" s="99"/>
      <c r="F35" s="120"/>
      <c r="G35" s="118">
        <v>0</v>
      </c>
      <c r="H35" s="119"/>
      <c r="I35" s="120"/>
      <c r="J35" s="118">
        <v>1601</v>
      </c>
      <c r="K35" s="146"/>
      <c r="L35" s="147"/>
    </row>
    <row r="36" spans="1:12" ht="16.5">
      <c r="A36" s="52"/>
      <c r="B36" s="144"/>
      <c r="C36" s="145"/>
      <c r="D36" s="99" t="s">
        <v>80</v>
      </c>
      <c r="E36" s="99"/>
      <c r="F36" s="120"/>
      <c r="G36" s="118">
        <v>719</v>
      </c>
      <c r="H36" s="119"/>
      <c r="I36" s="120"/>
      <c r="J36" s="118">
        <v>670</v>
      </c>
      <c r="K36" s="146"/>
      <c r="L36" s="147"/>
    </row>
    <row r="37" spans="1:12" ht="16.5">
      <c r="A37" s="52"/>
      <c r="B37" s="144"/>
      <c r="C37" s="145"/>
      <c r="D37" s="99" t="s">
        <v>64</v>
      </c>
      <c r="E37" s="99"/>
      <c r="F37" s="120"/>
      <c r="G37" s="118">
        <v>23081</v>
      </c>
      <c r="H37" s="119"/>
      <c r="I37" s="120"/>
      <c r="J37" s="118">
        <v>42766</v>
      </c>
      <c r="K37" s="146"/>
      <c r="L37" s="147"/>
    </row>
    <row r="38" spans="1:12" ht="16.5">
      <c r="A38" s="52"/>
      <c r="B38" s="144"/>
      <c r="C38" s="145"/>
      <c r="D38" s="99" t="s">
        <v>12</v>
      </c>
      <c r="E38" s="99"/>
      <c r="F38" s="120"/>
      <c r="G38" s="122">
        <v>1067</v>
      </c>
      <c r="H38" s="119"/>
      <c r="I38" s="120"/>
      <c r="J38" s="122">
        <v>918</v>
      </c>
      <c r="K38" s="146"/>
      <c r="L38" s="147"/>
    </row>
    <row r="39" spans="1:12" ht="6.75" customHeight="1">
      <c r="A39" s="52"/>
      <c r="B39" s="144"/>
      <c r="C39" s="145"/>
      <c r="D39" s="99" t="s">
        <v>0</v>
      </c>
      <c r="E39" s="99"/>
      <c r="F39" s="120"/>
      <c r="G39" s="118"/>
      <c r="H39" s="119"/>
      <c r="I39" s="120"/>
      <c r="J39" s="118"/>
      <c r="K39" s="146"/>
      <c r="L39" s="147"/>
    </row>
    <row r="40" spans="1:12" ht="16.5">
      <c r="A40" s="16"/>
      <c r="B40" s="93"/>
      <c r="C40" s="99"/>
      <c r="D40" s="99"/>
      <c r="E40" s="99"/>
      <c r="F40" s="120"/>
      <c r="G40" s="122">
        <f>SUM(G31:G39)</f>
        <v>58085</v>
      </c>
      <c r="H40" s="119"/>
      <c r="I40" s="120"/>
      <c r="J40" s="122">
        <f>SUM(J31:J39)</f>
        <v>76599</v>
      </c>
      <c r="K40" s="118"/>
      <c r="L40" s="119"/>
    </row>
    <row r="41" spans="2:12" ht="16.5">
      <c r="B41" s="93"/>
      <c r="C41" s="99"/>
      <c r="D41" s="99"/>
      <c r="E41" s="99"/>
      <c r="F41" s="120"/>
      <c r="G41" s="118"/>
      <c r="H41" s="119"/>
      <c r="I41" s="120"/>
      <c r="J41" s="118"/>
      <c r="K41" s="118"/>
      <c r="L41" s="119"/>
    </row>
    <row r="42" spans="2:12" ht="16.5">
      <c r="B42" s="93"/>
      <c r="C42" s="99" t="s">
        <v>13</v>
      </c>
      <c r="D42" s="99"/>
      <c r="E42" s="99"/>
      <c r="F42" s="120"/>
      <c r="G42" s="118"/>
      <c r="H42" s="119"/>
      <c r="I42" s="120"/>
      <c r="J42" s="118"/>
      <c r="K42" s="118"/>
      <c r="L42" s="119"/>
    </row>
    <row r="43" spans="1:12" ht="9.75" customHeight="1">
      <c r="A43" s="16"/>
      <c r="B43" s="93"/>
      <c r="C43" s="99"/>
      <c r="D43" s="99"/>
      <c r="E43" s="99"/>
      <c r="F43" s="120"/>
      <c r="G43" s="118"/>
      <c r="H43" s="119"/>
      <c r="I43" s="120"/>
      <c r="J43" s="118"/>
      <c r="K43" s="118"/>
      <c r="L43" s="119"/>
    </row>
    <row r="44" spans="1:12" ht="16.5">
      <c r="A44" s="52"/>
      <c r="B44" s="144"/>
      <c r="C44" s="145"/>
      <c r="D44" s="99" t="s">
        <v>98</v>
      </c>
      <c r="E44" s="99"/>
      <c r="F44" s="120"/>
      <c r="G44" s="118">
        <v>14591</v>
      </c>
      <c r="H44" s="119"/>
      <c r="I44" s="120"/>
      <c r="J44" s="118">
        <v>14493</v>
      </c>
      <c r="K44" s="146"/>
      <c r="L44" s="147"/>
    </row>
    <row r="45" spans="1:12" ht="16.5">
      <c r="A45" s="52"/>
      <c r="B45" s="144"/>
      <c r="C45" s="145"/>
      <c r="D45" s="99" t="s">
        <v>106</v>
      </c>
      <c r="E45" s="99"/>
      <c r="F45" s="120"/>
      <c r="G45" s="118">
        <v>0</v>
      </c>
      <c r="H45" s="119"/>
      <c r="I45" s="120"/>
      <c r="J45" s="118">
        <v>989</v>
      </c>
      <c r="K45" s="146"/>
      <c r="L45" s="147"/>
    </row>
    <row r="46" spans="1:12" ht="16.5">
      <c r="A46" s="52"/>
      <c r="B46" s="144"/>
      <c r="C46" s="145"/>
      <c r="D46" s="99" t="s">
        <v>14</v>
      </c>
      <c r="E46" s="99"/>
      <c r="F46" s="120"/>
      <c r="G46" s="118">
        <f>28287-1043</f>
        <v>27244</v>
      </c>
      <c r="H46" s="119"/>
      <c r="I46" s="120"/>
      <c r="J46" s="118">
        <v>48228</v>
      </c>
      <c r="K46" s="146"/>
      <c r="L46" s="147"/>
    </row>
    <row r="47" spans="1:12" ht="16.5">
      <c r="A47" s="52"/>
      <c r="B47" s="144"/>
      <c r="C47" s="145"/>
      <c r="D47" s="99" t="s">
        <v>15</v>
      </c>
      <c r="E47" s="99"/>
      <c r="F47" s="120"/>
      <c r="G47" s="122">
        <v>238</v>
      </c>
      <c r="H47" s="119"/>
      <c r="I47" s="120"/>
      <c r="J47" s="122">
        <v>406</v>
      </c>
      <c r="K47" s="146"/>
      <c r="L47" s="147"/>
    </row>
    <row r="48" spans="1:12" ht="16.5" hidden="1">
      <c r="A48" s="52"/>
      <c r="B48" s="144"/>
      <c r="C48" s="145"/>
      <c r="D48" s="145" t="s">
        <v>16</v>
      </c>
      <c r="E48" s="145"/>
      <c r="F48" s="148"/>
      <c r="G48" s="146"/>
      <c r="H48" s="147"/>
      <c r="I48" s="148"/>
      <c r="J48" s="146"/>
      <c r="K48" s="146"/>
      <c r="L48" s="147"/>
    </row>
    <row r="49" spans="1:12" ht="8.25" customHeight="1">
      <c r="A49" s="52"/>
      <c r="B49" s="144"/>
      <c r="C49" s="145"/>
      <c r="D49" s="145" t="s">
        <v>0</v>
      </c>
      <c r="E49" s="145"/>
      <c r="F49" s="148"/>
      <c r="G49" s="146"/>
      <c r="H49" s="147"/>
      <c r="I49" s="148"/>
      <c r="J49" s="146"/>
      <c r="K49" s="146"/>
      <c r="L49" s="147"/>
    </row>
    <row r="50" spans="2:12" ht="16.5">
      <c r="B50" s="93"/>
      <c r="C50" s="99"/>
      <c r="D50" s="99"/>
      <c r="E50" s="99"/>
      <c r="F50" s="120"/>
      <c r="G50" s="122">
        <f>SUM(G44:G49)</f>
        <v>42073</v>
      </c>
      <c r="H50" s="119"/>
      <c r="I50" s="120"/>
      <c r="J50" s="122">
        <f>SUM(J44:J49)</f>
        <v>64116</v>
      </c>
      <c r="K50" s="118"/>
      <c r="L50" s="119"/>
    </row>
    <row r="51" spans="2:12" ht="16.5">
      <c r="B51" s="93"/>
      <c r="C51" s="99"/>
      <c r="D51" s="99"/>
      <c r="E51" s="99"/>
      <c r="F51" s="120"/>
      <c r="G51" s="118"/>
      <c r="H51" s="119"/>
      <c r="I51" s="120"/>
      <c r="J51" s="118"/>
      <c r="K51" s="118"/>
      <c r="L51" s="119"/>
    </row>
    <row r="52" spans="2:12" ht="16.5">
      <c r="B52" s="93"/>
      <c r="C52" s="99" t="s">
        <v>75</v>
      </c>
      <c r="D52" s="99"/>
      <c r="E52" s="99"/>
      <c r="F52" s="120"/>
      <c r="G52" s="118">
        <f>+G40-G50</f>
        <v>16012</v>
      </c>
      <c r="H52" s="119"/>
      <c r="I52" s="120"/>
      <c r="J52" s="149">
        <f>+J40-J50</f>
        <v>12483</v>
      </c>
      <c r="K52" s="149"/>
      <c r="L52" s="119"/>
    </row>
    <row r="53" spans="2:12" ht="16.5">
      <c r="B53" s="93"/>
      <c r="C53" s="99"/>
      <c r="D53" s="99"/>
      <c r="E53" s="99"/>
      <c r="F53" s="120"/>
      <c r="G53" s="118"/>
      <c r="H53" s="119"/>
      <c r="I53" s="120"/>
      <c r="J53" s="118"/>
      <c r="K53" s="118"/>
      <c r="L53" s="119"/>
    </row>
    <row r="54" spans="1:12" ht="17.25" thickBot="1">
      <c r="A54" s="53"/>
      <c r="B54" s="150"/>
      <c r="C54" s="140"/>
      <c r="D54" s="140"/>
      <c r="E54" s="140"/>
      <c r="F54" s="151"/>
      <c r="G54" s="152">
        <f>SUM(G21:G28)+G52</f>
        <v>100688</v>
      </c>
      <c r="H54" s="119"/>
      <c r="I54" s="120"/>
      <c r="J54" s="152">
        <f>SUM(J21:J28)+J52</f>
        <v>100688</v>
      </c>
      <c r="K54" s="118"/>
      <c r="L54" s="153"/>
    </row>
    <row r="55" spans="2:12" ht="17.25" thickTop="1">
      <c r="B55" s="93"/>
      <c r="C55" s="99"/>
      <c r="D55" s="99"/>
      <c r="E55" s="99"/>
      <c r="F55" s="120"/>
      <c r="G55" s="118"/>
      <c r="H55" s="119"/>
      <c r="I55" s="120"/>
      <c r="J55" s="118"/>
      <c r="K55" s="118"/>
      <c r="L55" s="119"/>
    </row>
    <row r="56" spans="2:12" ht="16.5">
      <c r="B56" s="93"/>
      <c r="C56" s="99" t="s">
        <v>56</v>
      </c>
      <c r="D56" s="99"/>
      <c r="E56" s="99"/>
      <c r="F56" s="120"/>
      <c r="G56" s="118"/>
      <c r="H56" s="119"/>
      <c r="I56" s="120"/>
      <c r="J56" s="118"/>
      <c r="K56" s="118"/>
      <c r="L56" s="119"/>
    </row>
    <row r="57" spans="2:12" ht="16.5">
      <c r="B57" s="93"/>
      <c r="C57" s="99"/>
      <c r="D57" s="99"/>
      <c r="E57" s="99"/>
      <c r="F57" s="120"/>
      <c r="G57" s="118"/>
      <c r="H57" s="119"/>
      <c r="I57" s="120"/>
      <c r="J57" s="118"/>
      <c r="K57" s="118"/>
      <c r="L57" s="119"/>
    </row>
    <row r="58" spans="2:12" ht="16.5">
      <c r="B58" s="93"/>
      <c r="C58" s="99" t="s">
        <v>18</v>
      </c>
      <c r="D58" s="99"/>
      <c r="E58" s="99"/>
      <c r="F58" s="120"/>
      <c r="G58" s="118">
        <v>60490</v>
      </c>
      <c r="H58" s="119"/>
      <c r="I58" s="120"/>
      <c r="J58" s="118">
        <v>60490</v>
      </c>
      <c r="K58" s="118"/>
      <c r="L58" s="119"/>
    </row>
    <row r="59" spans="2:12" ht="16.5">
      <c r="B59" s="93"/>
      <c r="C59" s="99" t="s">
        <v>19</v>
      </c>
      <c r="D59" s="99"/>
      <c r="E59" s="99"/>
      <c r="F59" s="120"/>
      <c r="G59" s="118">
        <v>31892</v>
      </c>
      <c r="H59" s="119"/>
      <c r="I59" s="120"/>
      <c r="J59" s="118">
        <v>31708</v>
      </c>
      <c r="K59" s="118"/>
      <c r="L59" s="119"/>
    </row>
    <row r="60" spans="2:12" ht="9" customHeight="1">
      <c r="B60" s="93"/>
      <c r="C60" s="99"/>
      <c r="D60" s="99"/>
      <c r="E60" s="99"/>
      <c r="F60" s="120"/>
      <c r="G60" s="122"/>
      <c r="H60" s="119"/>
      <c r="I60" s="120"/>
      <c r="J60" s="122"/>
      <c r="K60" s="118"/>
      <c r="L60" s="119"/>
    </row>
    <row r="61" spans="2:12" ht="16.5">
      <c r="B61" s="93"/>
      <c r="C61" s="99"/>
      <c r="D61" s="99"/>
      <c r="E61" s="99"/>
      <c r="F61" s="120"/>
      <c r="G61" s="118"/>
      <c r="H61" s="119"/>
      <c r="I61" s="120"/>
      <c r="J61" s="118"/>
      <c r="K61" s="118"/>
      <c r="L61" s="119"/>
    </row>
    <row r="62" spans="2:12" ht="16.5">
      <c r="B62" s="93"/>
      <c r="C62" s="99" t="s">
        <v>17</v>
      </c>
      <c r="D62" s="99"/>
      <c r="E62" s="99"/>
      <c r="F62" s="120"/>
      <c r="G62" s="118">
        <f>SUM(G58:G60)</f>
        <v>92382</v>
      </c>
      <c r="H62" s="119"/>
      <c r="I62" s="120"/>
      <c r="J62" s="118">
        <f>SUM(J58:J60)</f>
        <v>92198</v>
      </c>
      <c r="K62" s="118"/>
      <c r="L62" s="119"/>
    </row>
    <row r="63" spans="2:12" ht="16.5">
      <c r="B63" s="93"/>
      <c r="C63" s="99" t="s">
        <v>20</v>
      </c>
      <c r="D63" s="99"/>
      <c r="E63" s="99"/>
      <c r="F63" s="120"/>
      <c r="G63" s="118">
        <v>456</v>
      </c>
      <c r="H63" s="119"/>
      <c r="I63" s="120"/>
      <c r="J63" s="118">
        <v>465</v>
      </c>
      <c r="K63" s="118"/>
      <c r="L63" s="119"/>
    </row>
    <row r="64" spans="2:12" ht="16.5">
      <c r="B64" s="93"/>
      <c r="C64" s="99" t="s">
        <v>89</v>
      </c>
      <c r="D64" s="99"/>
      <c r="E64" s="99"/>
      <c r="F64" s="120"/>
      <c r="G64" s="118">
        <v>7850</v>
      </c>
      <c r="H64" s="119"/>
      <c r="I64" s="120"/>
      <c r="J64" s="118">
        <v>8025</v>
      </c>
      <c r="K64" s="118"/>
      <c r="L64" s="119"/>
    </row>
    <row r="65" spans="2:12" ht="16.5">
      <c r="B65" s="93"/>
      <c r="C65" s="99"/>
      <c r="D65" s="99"/>
      <c r="E65" s="99"/>
      <c r="F65" s="120"/>
      <c r="G65" s="118"/>
      <c r="H65" s="119"/>
      <c r="I65" s="120"/>
      <c r="J65" s="118"/>
      <c r="K65" s="118"/>
      <c r="L65" s="119"/>
    </row>
    <row r="66" spans="1:12" ht="17.25" thickBot="1">
      <c r="A66" s="53"/>
      <c r="B66" s="150"/>
      <c r="C66" s="140"/>
      <c r="D66" s="140"/>
      <c r="E66" s="140"/>
      <c r="F66" s="151"/>
      <c r="G66" s="152">
        <f>SUM(G62:G65)</f>
        <v>100688</v>
      </c>
      <c r="H66" s="119"/>
      <c r="I66" s="120"/>
      <c r="J66" s="152">
        <f>SUM(J62:J65)</f>
        <v>100688</v>
      </c>
      <c r="K66" s="118"/>
      <c r="L66" s="153"/>
    </row>
    <row r="67" spans="2:12" ht="17.25" thickTop="1">
      <c r="B67" s="93"/>
      <c r="C67" s="99"/>
      <c r="D67" s="99"/>
      <c r="E67" s="99"/>
      <c r="F67" s="120"/>
      <c r="G67" s="118"/>
      <c r="H67" s="119"/>
      <c r="I67" s="120"/>
      <c r="J67" s="118"/>
      <c r="K67" s="118"/>
      <c r="L67" s="119"/>
    </row>
    <row r="68" spans="2:12" ht="16.5">
      <c r="B68" s="93"/>
      <c r="C68" s="99" t="s">
        <v>40</v>
      </c>
      <c r="D68" s="99"/>
      <c r="E68" s="99"/>
      <c r="F68" s="98"/>
      <c r="G68" s="154">
        <f>+(G62-G27)/G58</f>
        <v>1.440155397586378</v>
      </c>
      <c r="H68" s="133"/>
      <c r="I68" s="134"/>
      <c r="J68" s="154">
        <f>+(J62-J27)/J58</f>
        <v>1.4256240700942304</v>
      </c>
      <c r="K68" s="154"/>
      <c r="L68" s="101"/>
    </row>
    <row r="69" spans="2:12" ht="16.5">
      <c r="B69" s="110"/>
      <c r="C69" s="143"/>
      <c r="D69" s="143"/>
      <c r="E69" s="143"/>
      <c r="F69" s="112"/>
      <c r="G69" s="143"/>
      <c r="H69" s="116"/>
      <c r="I69" s="112"/>
      <c r="J69" s="143"/>
      <c r="K69" s="143"/>
      <c r="L69" s="116"/>
    </row>
    <row r="70" spans="2:12" ht="16.5">
      <c r="B70" s="123"/>
      <c r="C70" s="123"/>
      <c r="D70" s="123"/>
      <c r="E70" s="123"/>
      <c r="F70" s="123"/>
      <c r="G70" s="123"/>
      <c r="H70" s="123"/>
      <c r="I70" s="123"/>
      <c r="J70" s="123"/>
      <c r="K70" s="123"/>
      <c r="L70" s="123"/>
    </row>
    <row r="71" spans="2:12" ht="16.5">
      <c r="B71" s="53" t="s">
        <v>86</v>
      </c>
      <c r="C71" s="123"/>
      <c r="D71" s="123"/>
      <c r="E71" s="123"/>
      <c r="F71" s="123"/>
      <c r="G71" s="123"/>
      <c r="H71" s="123"/>
      <c r="I71" s="123"/>
      <c r="J71" s="123"/>
      <c r="K71" s="123"/>
      <c r="L71" s="123"/>
    </row>
    <row r="72" spans="2:12" ht="18.75" customHeight="1">
      <c r="B72" s="53" t="s">
        <v>104</v>
      </c>
      <c r="C72" s="123"/>
      <c r="D72" s="123"/>
      <c r="E72" s="123"/>
      <c r="F72" s="123"/>
      <c r="G72" s="155"/>
      <c r="H72" s="123"/>
      <c r="I72" s="123"/>
      <c r="J72" s="155"/>
      <c r="K72" s="155"/>
      <c r="L72" s="123"/>
    </row>
    <row r="73" spans="2:12" ht="16.5">
      <c r="B73" s="123"/>
      <c r="C73" s="123"/>
      <c r="D73" s="123"/>
      <c r="E73" s="123"/>
      <c r="F73" s="123"/>
      <c r="G73" s="123"/>
      <c r="H73" s="123"/>
      <c r="I73" s="123"/>
      <c r="J73" s="123"/>
      <c r="K73" s="123"/>
      <c r="L73" s="123"/>
    </row>
  </sheetData>
  <mergeCells count="3">
    <mergeCell ref="C6:K6"/>
    <mergeCell ref="E3:I3"/>
    <mergeCell ref="E4:I4"/>
  </mergeCells>
  <printOptions/>
  <pageMargins left="0.75" right="0.34" top="0.5" bottom="0.5" header="0.48" footer="0.5"/>
  <pageSetup fitToHeight="1" fitToWidth="1" horizontalDpi="600" verticalDpi="600" orientation="portrait" paperSize="9" scale="73" r:id="rId2"/>
  <headerFooter alignWithMargins="0">
    <oddHeader>&amp;R&amp;12PAPER 3 /5 / 2003</oddHeader>
    <oddFooter>&amp;C&amp;"Arial,Bold"&amp;14&amp;P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67"/>
  <sheetViews>
    <sheetView showGridLines="0" zoomScale="75" zoomScaleNormal="75" workbookViewId="0" topLeftCell="A1">
      <selection activeCell="G16" sqref="G16"/>
    </sheetView>
  </sheetViews>
  <sheetFormatPr defaultColWidth="9.140625" defaultRowHeight="12.75"/>
  <cols>
    <col min="1" max="1" width="12.7109375" style="1" customWidth="1"/>
    <col min="2" max="2" width="2.28125" style="1" hidden="1" customWidth="1"/>
    <col min="3" max="3" width="2.7109375" style="1" hidden="1" customWidth="1"/>
    <col min="4" max="4" width="1.8515625" style="1" hidden="1" customWidth="1"/>
    <col min="5" max="5" width="3.57421875" style="1" customWidth="1"/>
    <col min="6" max="6" width="3.8515625" style="1" customWidth="1"/>
    <col min="7" max="7" width="9.140625" style="1" customWidth="1"/>
    <col min="8" max="8" width="51.140625" style="1" customWidth="1"/>
    <col min="9" max="9" width="8.00390625" style="2" customWidth="1"/>
    <col min="10" max="10" width="12.140625" style="2" customWidth="1"/>
    <col min="11" max="11" width="8.00390625" style="2" customWidth="1"/>
    <col min="12" max="16384" width="9.140625" style="1" customWidth="1"/>
  </cols>
  <sheetData>
    <row r="1" ht="15.75"/>
    <row r="2" spans="2:9" ht="25.5">
      <c r="B2" s="49"/>
      <c r="H2" s="211" t="str">
        <f>+'P&amp;L'!F2</f>
        <v>MEGA PASCAL BERHAD</v>
      </c>
      <c r="I2" s="211"/>
    </row>
    <row r="3" spans="2:9" ht="15.75">
      <c r="B3" s="49"/>
      <c r="H3" s="220" t="str">
        <f>+'P&amp;L'!G3</f>
        <v>(Incorporated in Malaysia - 182350-H)</v>
      </c>
      <c r="I3" s="220"/>
    </row>
    <row r="4" ht="15.75">
      <c r="B4" s="49"/>
    </row>
    <row r="5" spans="2:10" ht="20.25">
      <c r="B5" s="56"/>
      <c r="C5" s="57"/>
      <c r="D5" s="57"/>
      <c r="E5" s="2"/>
      <c r="F5" s="2"/>
      <c r="G5" s="217" t="s">
        <v>81</v>
      </c>
      <c r="H5" s="217"/>
      <c r="I5" s="217"/>
      <c r="J5" s="217"/>
    </row>
    <row r="6" spans="2:10" ht="20.25">
      <c r="B6" s="56"/>
      <c r="C6" s="57"/>
      <c r="D6" s="57"/>
      <c r="E6" s="2"/>
      <c r="F6" s="2"/>
      <c r="G6" s="217" t="s">
        <v>135</v>
      </c>
      <c r="H6" s="217"/>
      <c r="I6" s="217"/>
      <c r="J6" s="217"/>
    </row>
    <row r="7" spans="2:8" ht="15.75">
      <c r="B7" s="58"/>
      <c r="C7" s="27"/>
      <c r="D7" s="27"/>
      <c r="E7" s="27"/>
      <c r="F7" s="27"/>
      <c r="G7" s="27"/>
      <c r="H7" s="27"/>
    </row>
    <row r="8" spans="2:11" ht="15.75" hidden="1">
      <c r="B8" s="59"/>
      <c r="C8" s="10"/>
      <c r="D8" s="60"/>
      <c r="E8" s="10"/>
      <c r="F8" s="10"/>
      <c r="G8" s="10"/>
      <c r="H8" s="10"/>
      <c r="I8" s="11"/>
      <c r="J8" s="12"/>
      <c r="K8" s="21" t="s">
        <v>0</v>
      </c>
    </row>
    <row r="9" spans="2:11" ht="15.75" hidden="1">
      <c r="B9" s="62"/>
      <c r="C9" s="16"/>
      <c r="D9" s="63"/>
      <c r="E9" s="16"/>
      <c r="F9" s="16"/>
      <c r="G9" s="16"/>
      <c r="H9" s="16"/>
      <c r="I9" s="17"/>
      <c r="J9" s="19" t="s">
        <v>1</v>
      </c>
      <c r="K9" s="50"/>
    </row>
    <row r="10" spans="2:11" ht="15.75" hidden="1">
      <c r="B10" s="62"/>
      <c r="C10" s="16"/>
      <c r="D10" s="63"/>
      <c r="E10" s="16"/>
      <c r="F10" s="16"/>
      <c r="G10" s="16"/>
      <c r="H10" s="16"/>
      <c r="I10" s="17"/>
      <c r="J10" s="18"/>
      <c r="K10" s="23"/>
    </row>
    <row r="11" spans="2:11" ht="9.75" customHeight="1">
      <c r="B11" s="62"/>
      <c r="C11" s="16"/>
      <c r="D11" s="63"/>
      <c r="E11" s="93"/>
      <c r="F11" s="94"/>
      <c r="G11" s="94"/>
      <c r="H11" s="94"/>
      <c r="I11" s="89"/>
      <c r="J11" s="91"/>
      <c r="K11" s="102"/>
    </row>
    <row r="12" spans="2:11" ht="16.5">
      <c r="B12" s="62"/>
      <c r="C12" s="16"/>
      <c r="D12" s="63"/>
      <c r="E12" s="93"/>
      <c r="F12" s="94"/>
      <c r="G12" s="94"/>
      <c r="H12" s="94"/>
      <c r="I12" s="98"/>
      <c r="J12" s="96" t="s">
        <v>139</v>
      </c>
      <c r="K12" s="108"/>
    </row>
    <row r="13" spans="2:11" ht="16.5">
      <c r="B13" s="62"/>
      <c r="C13" s="16"/>
      <c r="D13" s="63"/>
      <c r="E13" s="93"/>
      <c r="F13" s="94"/>
      <c r="G13" s="94"/>
      <c r="H13" s="94"/>
      <c r="I13" s="98"/>
      <c r="J13" s="162">
        <v>37894</v>
      </c>
      <c r="K13" s="108"/>
    </row>
    <row r="14" spans="2:11" ht="8.25" customHeight="1">
      <c r="B14" s="64"/>
      <c r="C14" s="27"/>
      <c r="D14" s="65"/>
      <c r="E14" s="110"/>
      <c r="F14" s="111"/>
      <c r="G14" s="111"/>
      <c r="H14" s="111"/>
      <c r="I14" s="112"/>
      <c r="J14" s="113" t="s">
        <v>0</v>
      </c>
      <c r="K14" s="114"/>
    </row>
    <row r="15" spans="2:11" ht="16.5">
      <c r="B15" s="62"/>
      <c r="C15" s="16"/>
      <c r="D15" s="63"/>
      <c r="E15" s="93"/>
      <c r="F15" s="94"/>
      <c r="G15" s="94"/>
      <c r="H15" s="94"/>
      <c r="I15" s="98"/>
      <c r="J15" s="117"/>
      <c r="K15" s="108"/>
    </row>
    <row r="16" spans="2:11" ht="16.5">
      <c r="B16" s="62"/>
      <c r="C16" s="16"/>
      <c r="D16" s="63"/>
      <c r="E16" s="93"/>
      <c r="F16" s="94"/>
      <c r="G16" s="94"/>
      <c r="H16" s="94"/>
      <c r="I16" s="98"/>
      <c r="J16" s="100" t="s">
        <v>8</v>
      </c>
      <c r="K16" s="108"/>
    </row>
    <row r="17" spans="2:11" ht="16.5">
      <c r="B17" s="62"/>
      <c r="C17" s="16"/>
      <c r="D17" s="63"/>
      <c r="E17" s="93"/>
      <c r="F17" s="94"/>
      <c r="G17" s="94"/>
      <c r="H17" s="94"/>
      <c r="I17" s="98"/>
      <c r="J17" s="99"/>
      <c r="K17" s="101"/>
    </row>
    <row r="18" spans="2:11" ht="16.5">
      <c r="B18" s="62"/>
      <c r="C18" s="66"/>
      <c r="D18" s="63"/>
      <c r="E18" s="93"/>
      <c r="F18" s="94" t="s">
        <v>90</v>
      </c>
      <c r="G18" s="94"/>
      <c r="H18" s="94"/>
      <c r="I18" s="98"/>
      <c r="J18" s="118">
        <f>+'P&amp;L'!M42</f>
        <v>266</v>
      </c>
      <c r="K18" s="133"/>
    </row>
    <row r="19" spans="2:11" ht="16.5">
      <c r="B19" s="62"/>
      <c r="C19" s="66"/>
      <c r="D19" s="63"/>
      <c r="E19" s="93"/>
      <c r="F19" s="94"/>
      <c r="G19" s="94"/>
      <c r="H19" s="94"/>
      <c r="I19" s="98"/>
      <c r="J19" s="118"/>
      <c r="K19" s="133"/>
    </row>
    <row r="20" spans="2:11" ht="16.5">
      <c r="B20" s="62"/>
      <c r="C20" s="66"/>
      <c r="D20" s="63"/>
      <c r="E20" s="93"/>
      <c r="F20" s="94" t="s">
        <v>93</v>
      </c>
      <c r="G20" s="94"/>
      <c r="H20" s="94"/>
      <c r="I20" s="98"/>
      <c r="J20" s="118"/>
      <c r="K20" s="133"/>
    </row>
    <row r="21" spans="2:11" ht="16.5">
      <c r="B21" s="62"/>
      <c r="C21" s="66"/>
      <c r="D21" s="63"/>
      <c r="E21" s="93"/>
      <c r="F21" s="94"/>
      <c r="G21" s="156" t="s">
        <v>65</v>
      </c>
      <c r="H21" s="94"/>
      <c r="I21" s="98"/>
      <c r="J21" s="118">
        <f>695+576+508+1719+300-22-66</f>
        <v>3710</v>
      </c>
      <c r="K21" s="133"/>
    </row>
    <row r="22" spans="2:11" ht="16.5">
      <c r="B22" s="62"/>
      <c r="C22" s="66"/>
      <c r="D22" s="63"/>
      <c r="E22" s="93"/>
      <c r="F22" s="94"/>
      <c r="G22" s="156" t="s">
        <v>66</v>
      </c>
      <c r="H22" s="94"/>
      <c r="I22" s="98"/>
      <c r="J22" s="118">
        <f>-'P&amp;L'!M34</f>
        <v>1171</v>
      </c>
      <c r="K22" s="133"/>
    </row>
    <row r="23" spans="2:11" ht="16.5">
      <c r="B23" s="62"/>
      <c r="C23" s="66"/>
      <c r="D23" s="63"/>
      <c r="E23" s="93"/>
      <c r="F23" s="94"/>
      <c r="G23" s="156" t="s">
        <v>67</v>
      </c>
      <c r="H23" s="94"/>
      <c r="I23" s="98"/>
      <c r="J23" s="118">
        <v>-1052</v>
      </c>
      <c r="K23" s="133"/>
    </row>
    <row r="24" spans="2:11" ht="16.5">
      <c r="B24" s="62"/>
      <c r="C24" s="66"/>
      <c r="D24" s="63"/>
      <c r="E24" s="93"/>
      <c r="F24" s="94"/>
      <c r="G24" s="156"/>
      <c r="H24" s="94"/>
      <c r="I24" s="98"/>
      <c r="J24" s="122"/>
      <c r="K24" s="133"/>
    </row>
    <row r="25" spans="2:11" ht="16.5">
      <c r="B25" s="62"/>
      <c r="C25" s="66"/>
      <c r="D25" s="63"/>
      <c r="E25" s="93"/>
      <c r="F25" s="94"/>
      <c r="G25" s="94"/>
      <c r="H25" s="94"/>
      <c r="I25" s="98"/>
      <c r="J25" s="118"/>
      <c r="K25" s="133"/>
    </row>
    <row r="26" spans="2:11" ht="16.5">
      <c r="B26" s="62"/>
      <c r="C26" s="66"/>
      <c r="D26" s="63"/>
      <c r="E26" s="93"/>
      <c r="F26" s="94" t="s">
        <v>101</v>
      </c>
      <c r="G26" s="94"/>
      <c r="H26" s="94"/>
      <c r="I26" s="98"/>
      <c r="J26" s="118">
        <f>SUM(J18:J24)</f>
        <v>4095</v>
      </c>
      <c r="K26" s="133"/>
    </row>
    <row r="27" spans="2:11" ht="16.5">
      <c r="B27" s="62"/>
      <c r="C27" s="66"/>
      <c r="D27" s="63"/>
      <c r="E27" s="93"/>
      <c r="F27" s="94"/>
      <c r="G27" s="94"/>
      <c r="H27" s="94"/>
      <c r="I27" s="98"/>
      <c r="J27" s="118"/>
      <c r="K27" s="133"/>
    </row>
    <row r="28" spans="2:11" ht="16.5">
      <c r="B28" s="62"/>
      <c r="C28" s="66"/>
      <c r="D28" s="63"/>
      <c r="E28" s="93"/>
      <c r="F28" s="94" t="s">
        <v>47</v>
      </c>
      <c r="G28" s="94"/>
      <c r="H28" s="94"/>
      <c r="I28" s="98"/>
      <c r="J28" s="118"/>
      <c r="K28" s="133"/>
    </row>
    <row r="29" spans="2:11" ht="9.75" customHeight="1">
      <c r="B29" s="62"/>
      <c r="C29" s="66"/>
      <c r="D29" s="63"/>
      <c r="E29" s="93"/>
      <c r="F29" s="94"/>
      <c r="G29" s="94"/>
      <c r="H29" s="94"/>
      <c r="I29" s="98"/>
      <c r="J29" s="118"/>
      <c r="K29" s="133"/>
    </row>
    <row r="30" spans="2:11" ht="16.5">
      <c r="B30" s="62"/>
      <c r="C30" s="66"/>
      <c r="D30" s="63"/>
      <c r="E30" s="93"/>
      <c r="F30" s="94"/>
      <c r="G30" s="156" t="s">
        <v>48</v>
      </c>
      <c r="H30" s="94"/>
      <c r="I30" s="98"/>
      <c r="J30" s="118">
        <v>-3055</v>
      </c>
      <c r="K30" s="133"/>
    </row>
    <row r="31" spans="2:11" ht="16.5">
      <c r="B31" s="62"/>
      <c r="C31" s="66"/>
      <c r="D31" s="63"/>
      <c r="E31" s="93"/>
      <c r="F31" s="94"/>
      <c r="G31" s="156" t="s">
        <v>49</v>
      </c>
      <c r="H31" s="94"/>
      <c r="I31" s="98"/>
      <c r="J31" s="118">
        <v>-20007</v>
      </c>
      <c r="K31" s="133"/>
    </row>
    <row r="32" spans="2:11" ht="9.75" customHeight="1">
      <c r="B32" s="62"/>
      <c r="C32" s="66"/>
      <c r="D32" s="63"/>
      <c r="E32" s="93"/>
      <c r="F32" s="94"/>
      <c r="G32" s="94"/>
      <c r="H32" s="94"/>
      <c r="I32" s="98"/>
      <c r="J32" s="122"/>
      <c r="K32" s="133"/>
    </row>
    <row r="33" spans="2:11" ht="16.5">
      <c r="B33" s="62"/>
      <c r="C33" s="66"/>
      <c r="D33" s="63"/>
      <c r="E33" s="93"/>
      <c r="F33" s="94"/>
      <c r="G33" s="94"/>
      <c r="H33" s="94"/>
      <c r="I33" s="98"/>
      <c r="J33" s="118"/>
      <c r="K33" s="133"/>
    </row>
    <row r="34" spans="2:11" ht="16.5">
      <c r="B34" s="62"/>
      <c r="C34" s="66"/>
      <c r="D34" s="63"/>
      <c r="E34" s="93"/>
      <c r="F34" s="94" t="s">
        <v>92</v>
      </c>
      <c r="G34" s="94"/>
      <c r="H34" s="94"/>
      <c r="I34" s="98"/>
      <c r="J34" s="118">
        <f>SUM(J26:J32)</f>
        <v>-18967</v>
      </c>
      <c r="K34" s="133"/>
    </row>
    <row r="35" spans="1:11" ht="8.25" customHeight="1">
      <c r="A35" s="16"/>
      <c r="B35" s="62"/>
      <c r="C35" s="66"/>
      <c r="D35" s="63"/>
      <c r="E35" s="93"/>
      <c r="F35" s="94"/>
      <c r="G35" s="94"/>
      <c r="H35" s="94"/>
      <c r="I35" s="98"/>
      <c r="J35" s="118"/>
      <c r="K35" s="133"/>
    </row>
    <row r="36" spans="1:11" ht="16.5">
      <c r="A36" s="16"/>
      <c r="B36" s="62"/>
      <c r="C36" s="66"/>
      <c r="D36" s="63"/>
      <c r="E36" s="93"/>
      <c r="F36" s="94"/>
      <c r="G36" s="94" t="s">
        <v>52</v>
      </c>
      <c r="H36" s="94"/>
      <c r="I36" s="98"/>
      <c r="J36" s="118">
        <v>-435</v>
      </c>
      <c r="K36" s="133"/>
    </row>
    <row r="37" spans="1:11" ht="16.5">
      <c r="A37" s="16"/>
      <c r="B37" s="62"/>
      <c r="C37" s="66"/>
      <c r="D37" s="63"/>
      <c r="E37" s="93"/>
      <c r="F37" s="94"/>
      <c r="G37" s="94" t="s">
        <v>68</v>
      </c>
      <c r="H37" s="94"/>
      <c r="I37" s="98"/>
      <c r="J37" s="118">
        <v>-61</v>
      </c>
      <c r="K37" s="133"/>
    </row>
    <row r="38" spans="1:11" ht="16.5">
      <c r="A38" s="16"/>
      <c r="B38" s="62"/>
      <c r="C38" s="66"/>
      <c r="D38" s="63"/>
      <c r="E38" s="93"/>
      <c r="F38" s="94"/>
      <c r="G38" s="94" t="s">
        <v>69</v>
      </c>
      <c r="H38" s="94"/>
      <c r="I38" s="98"/>
      <c r="J38" s="118">
        <v>234</v>
      </c>
      <c r="K38" s="133"/>
    </row>
    <row r="39" spans="2:11" ht="7.5" customHeight="1">
      <c r="B39" s="62"/>
      <c r="C39" s="66"/>
      <c r="D39" s="63"/>
      <c r="E39" s="93"/>
      <c r="F39" s="94"/>
      <c r="G39" s="94"/>
      <c r="H39" s="94"/>
      <c r="I39" s="98"/>
      <c r="J39" s="122"/>
      <c r="K39" s="133"/>
    </row>
    <row r="40" spans="2:11" ht="16.5">
      <c r="B40" s="62"/>
      <c r="C40" s="66"/>
      <c r="D40" s="63"/>
      <c r="E40" s="93"/>
      <c r="F40" s="94"/>
      <c r="G40" s="94"/>
      <c r="H40" s="94"/>
      <c r="I40" s="98"/>
      <c r="J40" s="118"/>
      <c r="K40" s="133"/>
    </row>
    <row r="41" spans="1:11" ht="17.25" thickBot="1">
      <c r="A41" s="16"/>
      <c r="B41" s="62"/>
      <c r="C41" s="66"/>
      <c r="D41" s="63"/>
      <c r="E41" s="93"/>
      <c r="F41" s="94" t="s">
        <v>91</v>
      </c>
      <c r="G41" s="94"/>
      <c r="H41" s="94"/>
      <c r="I41" s="98"/>
      <c r="J41" s="157">
        <f>SUM(J34:J39)</f>
        <v>-19229</v>
      </c>
      <c r="K41" s="133"/>
    </row>
    <row r="42" spans="1:11" ht="16.5">
      <c r="A42" s="16"/>
      <c r="B42" s="62"/>
      <c r="C42" s="66"/>
      <c r="D42" s="63"/>
      <c r="E42" s="93"/>
      <c r="F42" s="94"/>
      <c r="G42" s="94"/>
      <c r="H42" s="94"/>
      <c r="I42" s="98"/>
      <c r="J42" s="118"/>
      <c r="K42" s="133"/>
    </row>
    <row r="43" spans="2:11" ht="16.5">
      <c r="B43" s="62"/>
      <c r="C43" s="66"/>
      <c r="D43" s="63"/>
      <c r="E43" s="93"/>
      <c r="F43" s="94" t="s">
        <v>53</v>
      </c>
      <c r="G43" s="94"/>
      <c r="H43" s="94"/>
      <c r="I43" s="98"/>
      <c r="J43" s="118"/>
      <c r="K43" s="133"/>
    </row>
    <row r="44" spans="2:11" ht="16.5">
      <c r="B44" s="62"/>
      <c r="C44" s="66"/>
      <c r="D44" s="63"/>
      <c r="E44" s="93"/>
      <c r="F44" s="94"/>
      <c r="G44" s="94"/>
      <c r="H44" s="94"/>
      <c r="I44" s="98"/>
      <c r="J44" s="118"/>
      <c r="K44" s="133"/>
    </row>
    <row r="45" spans="2:11" ht="16.5">
      <c r="B45" s="62"/>
      <c r="C45" s="66"/>
      <c r="D45" s="63"/>
      <c r="E45" s="93"/>
      <c r="F45" s="94"/>
      <c r="G45" s="94" t="s">
        <v>70</v>
      </c>
      <c r="H45" s="94"/>
      <c r="I45" s="98"/>
      <c r="J45" s="118">
        <v>-398</v>
      </c>
      <c r="K45" s="133"/>
    </row>
    <row r="46" spans="2:11" ht="16.5">
      <c r="B46" s="62"/>
      <c r="C46" s="66"/>
      <c r="D46" s="63"/>
      <c r="E46" s="93"/>
      <c r="F46" s="94"/>
      <c r="G46" s="94" t="s">
        <v>71</v>
      </c>
      <c r="H46" s="94"/>
      <c r="I46" s="98"/>
      <c r="J46" s="118">
        <v>22</v>
      </c>
      <c r="K46" s="133"/>
    </row>
    <row r="47" spans="2:11" ht="16.5">
      <c r="B47" s="62"/>
      <c r="C47" s="66"/>
      <c r="D47" s="63"/>
      <c r="E47" s="93"/>
      <c r="F47" s="94"/>
      <c r="G47" s="94" t="s">
        <v>140</v>
      </c>
      <c r="H47" s="94"/>
      <c r="I47" s="98"/>
      <c r="J47" s="118">
        <v>320</v>
      </c>
      <c r="K47" s="133"/>
    </row>
    <row r="48" spans="2:11" ht="16.5">
      <c r="B48" s="62"/>
      <c r="C48" s="66"/>
      <c r="D48" s="63"/>
      <c r="E48" s="93"/>
      <c r="F48" s="94"/>
      <c r="G48" s="94" t="s">
        <v>72</v>
      </c>
      <c r="H48" s="94"/>
      <c r="I48" s="98"/>
      <c r="J48" s="118">
        <v>738</v>
      </c>
      <c r="K48" s="133"/>
    </row>
    <row r="49" spans="2:11" ht="16.5">
      <c r="B49" s="62"/>
      <c r="C49" s="66"/>
      <c r="D49" s="63"/>
      <c r="E49" s="93"/>
      <c r="F49" s="94"/>
      <c r="G49" s="94"/>
      <c r="H49" s="94"/>
      <c r="I49" s="98"/>
      <c r="J49" s="122"/>
      <c r="K49" s="133"/>
    </row>
    <row r="50" spans="2:11" ht="16.5">
      <c r="B50" s="62"/>
      <c r="C50" s="66"/>
      <c r="D50" s="63"/>
      <c r="E50" s="93"/>
      <c r="F50" s="123"/>
      <c r="G50" s="94"/>
      <c r="H50" s="94"/>
      <c r="I50" s="98"/>
      <c r="J50" s="118"/>
      <c r="K50" s="133"/>
    </row>
    <row r="51" spans="2:11" ht="17.25" thickBot="1">
      <c r="B51" s="62"/>
      <c r="C51" s="66"/>
      <c r="D51" s="63"/>
      <c r="E51" s="93"/>
      <c r="F51" s="94" t="s">
        <v>87</v>
      </c>
      <c r="G51" s="94"/>
      <c r="H51" s="94"/>
      <c r="I51" s="98"/>
      <c r="J51" s="157">
        <f>SUM(J45:J50)</f>
        <v>682</v>
      </c>
      <c r="K51" s="133"/>
    </row>
    <row r="52" spans="2:11" ht="16.5">
      <c r="B52" s="62"/>
      <c r="D52" s="63"/>
      <c r="E52" s="93"/>
      <c r="F52" s="123"/>
      <c r="G52" s="94"/>
      <c r="H52" s="94"/>
      <c r="I52" s="98"/>
      <c r="J52" s="118"/>
      <c r="K52" s="133"/>
    </row>
    <row r="53" spans="1:11" ht="16.5">
      <c r="A53" s="16"/>
      <c r="B53" s="62"/>
      <c r="C53" s="66"/>
      <c r="D53" s="63"/>
      <c r="E53" s="93"/>
      <c r="F53" s="94" t="s">
        <v>73</v>
      </c>
      <c r="G53" s="94"/>
      <c r="H53" s="94"/>
      <c r="I53" s="98"/>
      <c r="J53" s="118">
        <v>0</v>
      </c>
      <c r="K53" s="133"/>
    </row>
    <row r="54" spans="2:11" ht="16.5">
      <c r="B54" s="62"/>
      <c r="C54" s="66"/>
      <c r="D54" s="63"/>
      <c r="E54" s="93"/>
      <c r="F54" s="94"/>
      <c r="G54" s="94"/>
      <c r="H54" s="94"/>
      <c r="I54" s="98"/>
      <c r="J54" s="118"/>
      <c r="K54" s="133"/>
    </row>
    <row r="55" spans="2:11" ht="16.5">
      <c r="B55" s="62"/>
      <c r="C55" s="66"/>
      <c r="D55" s="63"/>
      <c r="E55" s="93"/>
      <c r="F55" s="94" t="s">
        <v>54</v>
      </c>
      <c r="G55" s="94"/>
      <c r="H55" s="94"/>
      <c r="I55" s="98"/>
      <c r="J55" s="118">
        <f>J41+J51</f>
        <v>-18547</v>
      </c>
      <c r="K55" s="133"/>
    </row>
    <row r="56" spans="2:11" ht="16.5">
      <c r="B56" s="62"/>
      <c r="C56" s="66"/>
      <c r="D56" s="63"/>
      <c r="E56" s="93"/>
      <c r="F56" s="94"/>
      <c r="G56" s="94"/>
      <c r="H56" s="94"/>
      <c r="I56" s="98"/>
      <c r="J56" s="118"/>
      <c r="K56" s="133"/>
    </row>
    <row r="57" spans="2:11" ht="16.5">
      <c r="B57" s="62"/>
      <c r="C57" s="66"/>
      <c r="D57" s="63"/>
      <c r="E57" s="93"/>
      <c r="F57" s="94" t="s">
        <v>55</v>
      </c>
      <c r="G57" s="94"/>
      <c r="H57" s="94"/>
      <c r="I57" s="98"/>
      <c r="J57" s="118">
        <v>42695</v>
      </c>
      <c r="K57" s="133"/>
    </row>
    <row r="58" spans="2:11" ht="16.5">
      <c r="B58" s="62"/>
      <c r="C58" s="66"/>
      <c r="D58" s="63"/>
      <c r="E58" s="93"/>
      <c r="F58" s="94"/>
      <c r="G58" s="94"/>
      <c r="H58" s="94"/>
      <c r="I58" s="98"/>
      <c r="J58" s="122"/>
      <c r="K58" s="133"/>
    </row>
    <row r="59" spans="2:11" ht="16.5">
      <c r="B59" s="62"/>
      <c r="C59" s="66"/>
      <c r="D59" s="63"/>
      <c r="E59" s="93"/>
      <c r="F59" s="94"/>
      <c r="G59" s="94"/>
      <c r="H59" s="94"/>
      <c r="I59" s="98"/>
      <c r="J59" s="118"/>
      <c r="K59" s="133"/>
    </row>
    <row r="60" spans="2:11" ht="17.25" thickBot="1">
      <c r="B60" s="62"/>
      <c r="C60" s="66"/>
      <c r="D60" s="63"/>
      <c r="E60" s="93"/>
      <c r="F60" s="94" t="s">
        <v>100</v>
      </c>
      <c r="G60" s="94"/>
      <c r="H60" s="94"/>
      <c r="I60" s="98"/>
      <c r="J60" s="128">
        <f>SUM(J55:J58)</f>
        <v>24148</v>
      </c>
      <c r="K60" s="133"/>
    </row>
    <row r="61" spans="2:11" ht="17.25" thickTop="1">
      <c r="B61" s="62"/>
      <c r="C61" s="66"/>
      <c r="D61" s="63"/>
      <c r="E61" s="93"/>
      <c r="F61" s="94"/>
      <c r="G61" s="94"/>
      <c r="H61" s="94"/>
      <c r="I61" s="98"/>
      <c r="J61" s="118"/>
      <c r="K61" s="133"/>
    </row>
    <row r="62" spans="2:11" ht="16.5">
      <c r="B62" s="64"/>
      <c r="C62" s="58"/>
      <c r="D62" s="27"/>
      <c r="E62" s="110"/>
      <c r="F62" s="111"/>
      <c r="G62" s="111"/>
      <c r="H62" s="111"/>
      <c r="I62" s="112"/>
      <c r="J62" s="159"/>
      <c r="K62" s="116"/>
    </row>
    <row r="64" spans="1:5" ht="15.75">
      <c r="A64" s="53" t="s">
        <v>112</v>
      </c>
      <c r="E64" s="53"/>
    </row>
    <row r="65" spans="1:5" ht="15.75">
      <c r="A65" s="53" t="s">
        <v>113</v>
      </c>
      <c r="E65" s="53"/>
    </row>
    <row r="67" ht="15.75">
      <c r="J67" s="68"/>
    </row>
  </sheetData>
  <mergeCells count="4">
    <mergeCell ref="G5:J5"/>
    <mergeCell ref="G6:J6"/>
    <mergeCell ref="H2:I2"/>
    <mergeCell ref="H3:I3"/>
  </mergeCells>
  <printOptions/>
  <pageMargins left="0.75" right="0.34" top="0.5" bottom="0.5" header="0.48" footer="0.5"/>
  <pageSetup fitToHeight="1" fitToWidth="1" horizontalDpi="600" verticalDpi="600" orientation="portrait" paperSize="9" scale="80" r:id="rId2"/>
  <headerFooter alignWithMargins="0">
    <oddHeader>&amp;R&amp;12PAPER 3 /5 / 2003</oddHeader>
    <oddFooter>&amp;C&amp;"Arial,Bold"&amp;14&amp;P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C45"/>
  <sheetViews>
    <sheetView showGridLines="0" zoomScale="75" zoomScaleNormal="75" workbookViewId="0" topLeftCell="E1">
      <selection activeCell="G16" sqref="G16"/>
    </sheetView>
  </sheetViews>
  <sheetFormatPr defaultColWidth="9.140625" defaultRowHeight="12.75"/>
  <cols>
    <col min="1" max="1" width="9.140625" style="1" customWidth="1"/>
    <col min="2" max="2" width="5.00390625" style="1" hidden="1" customWidth="1"/>
    <col min="3" max="3" width="4.57421875" style="1" hidden="1" customWidth="1"/>
    <col min="4" max="4" width="2.421875" style="1" hidden="1" customWidth="1"/>
    <col min="5" max="5" width="4.00390625" style="1" customWidth="1"/>
    <col min="6" max="6" width="24.8515625" style="1" customWidth="1"/>
    <col min="7" max="7" width="9.140625" style="1" customWidth="1"/>
    <col min="8" max="8" width="7.7109375" style="1" customWidth="1"/>
    <col min="9" max="9" width="3.28125" style="1" hidden="1" customWidth="1"/>
    <col min="10" max="10" width="4.140625" style="1" customWidth="1"/>
    <col min="11" max="11" width="9.7109375" style="1" customWidth="1"/>
    <col min="12" max="12" width="4.00390625" style="1" customWidth="1"/>
    <col min="13" max="13" width="4.140625" style="1" customWidth="1"/>
    <col min="14" max="14" width="10.00390625" style="1" bestFit="1" customWidth="1"/>
    <col min="15" max="15" width="3.57421875" style="1" customWidth="1"/>
    <col min="16" max="16" width="5.421875" style="1" hidden="1" customWidth="1"/>
    <col min="17" max="17" width="7.140625" style="1" hidden="1" customWidth="1"/>
    <col min="18" max="18" width="5.28125" style="1" hidden="1" customWidth="1"/>
    <col min="19" max="19" width="3.8515625" style="1" customWidth="1"/>
    <col min="20" max="20" width="9.8515625" style="1" customWidth="1"/>
    <col min="21" max="21" width="3.421875" style="1" customWidth="1"/>
    <col min="22" max="22" width="4.421875" style="1" customWidth="1"/>
    <col min="23" max="23" width="10.28125" style="1" customWidth="1"/>
    <col min="24" max="24" width="3.421875" style="1" customWidth="1"/>
    <col min="25" max="25" width="3.8515625" style="1" customWidth="1"/>
    <col min="26" max="26" width="11.57421875" style="1" bestFit="1" customWidth="1"/>
    <col min="27" max="27" width="3.28125" style="1" customWidth="1"/>
    <col min="28" max="29" width="9.140625" style="1" customWidth="1"/>
    <col min="30" max="30" width="9.140625" style="3" customWidth="1"/>
    <col min="31" max="16384" width="9.140625" style="1" customWidth="1"/>
  </cols>
  <sheetData>
    <row r="1" ht="18" customHeight="1"/>
    <row r="2" spans="10:20" ht="27" customHeight="1">
      <c r="J2" s="211" t="s">
        <v>58</v>
      </c>
      <c r="K2" s="211"/>
      <c r="L2" s="211"/>
      <c r="M2" s="211"/>
      <c r="N2" s="211"/>
      <c r="O2" s="211"/>
      <c r="P2" s="211"/>
      <c r="Q2" s="211"/>
      <c r="R2" s="211"/>
      <c r="S2" s="211"/>
      <c r="T2" s="211"/>
    </row>
    <row r="3" spans="11:20" ht="15.75">
      <c r="K3" s="220"/>
      <c r="L3" s="220"/>
      <c r="M3" s="220"/>
      <c r="N3" s="220"/>
      <c r="O3" s="220"/>
      <c r="P3" s="220"/>
      <c r="Q3" s="220"/>
      <c r="R3" s="220"/>
      <c r="S3" s="220"/>
      <c r="T3" s="220"/>
    </row>
    <row r="4" spans="11:27" ht="17.25" customHeight="1">
      <c r="K4" s="49"/>
      <c r="X4" s="69"/>
      <c r="Y4" s="70"/>
      <c r="Z4" s="71"/>
      <c r="AA4" s="70"/>
    </row>
    <row r="5" spans="2:27" ht="20.25" customHeight="1">
      <c r="B5" s="72"/>
      <c r="C5" s="72"/>
      <c r="D5" s="72"/>
      <c r="E5" s="2"/>
      <c r="F5" s="2"/>
      <c r="G5" s="217" t="s">
        <v>61</v>
      </c>
      <c r="H5" s="217"/>
      <c r="I5" s="217"/>
      <c r="J5" s="217"/>
      <c r="K5" s="217"/>
      <c r="L5" s="217"/>
      <c r="M5" s="217"/>
      <c r="N5" s="217"/>
      <c r="O5" s="217"/>
      <c r="P5" s="217"/>
      <c r="Q5" s="217"/>
      <c r="R5" s="217"/>
      <c r="S5" s="217"/>
      <c r="T5" s="217"/>
      <c r="U5" s="217"/>
      <c r="V5" s="217"/>
      <c r="W5" s="217"/>
      <c r="X5" s="217"/>
      <c r="Y5" s="217"/>
      <c r="Z5" s="2"/>
      <c r="AA5" s="2"/>
    </row>
    <row r="6" spans="2:27" ht="23.25" customHeight="1">
      <c r="B6" s="72"/>
      <c r="C6" s="72"/>
      <c r="D6" s="72"/>
      <c r="E6" s="2"/>
      <c r="F6" s="2"/>
      <c r="G6" s="217" t="s">
        <v>135</v>
      </c>
      <c r="H6" s="217"/>
      <c r="I6" s="217"/>
      <c r="J6" s="217"/>
      <c r="K6" s="217"/>
      <c r="L6" s="217"/>
      <c r="M6" s="217"/>
      <c r="N6" s="217"/>
      <c r="O6" s="217"/>
      <c r="P6" s="217"/>
      <c r="Q6" s="217"/>
      <c r="R6" s="217"/>
      <c r="S6" s="217"/>
      <c r="T6" s="217"/>
      <c r="U6" s="217"/>
      <c r="V6" s="217"/>
      <c r="W6" s="217"/>
      <c r="X6" s="217"/>
      <c r="Y6" s="217"/>
      <c r="Z6" s="2"/>
      <c r="AA6" s="2"/>
    </row>
    <row r="7" ht="15.75">
      <c r="K7" s="49"/>
    </row>
    <row r="8" ht="7.5" customHeight="1">
      <c r="L8" s="48"/>
    </row>
    <row r="9" spans="5:8" ht="15.75">
      <c r="E9" s="27"/>
      <c r="F9" s="27"/>
      <c r="G9" s="27"/>
      <c r="H9" s="27"/>
    </row>
    <row r="10" spans="2:27" ht="15.75" hidden="1">
      <c r="B10" s="9"/>
      <c r="C10" s="10"/>
      <c r="D10" s="60"/>
      <c r="E10" s="9"/>
      <c r="F10" s="10"/>
      <c r="G10" s="10"/>
      <c r="H10" s="10"/>
      <c r="I10" s="61"/>
      <c r="J10" s="73"/>
      <c r="K10" s="74"/>
      <c r="L10" s="75" t="s">
        <v>0</v>
      </c>
      <c r="M10" s="74"/>
      <c r="N10" s="74"/>
      <c r="O10" s="76"/>
      <c r="P10" s="77"/>
      <c r="Q10" s="77"/>
      <c r="R10" s="77"/>
      <c r="S10" s="77"/>
      <c r="T10" s="77"/>
      <c r="U10" s="77"/>
      <c r="V10" s="73"/>
      <c r="W10" s="74"/>
      <c r="X10" s="75" t="s">
        <v>0</v>
      </c>
      <c r="Y10" s="74"/>
      <c r="Z10" s="74"/>
      <c r="AA10" s="76"/>
    </row>
    <row r="11" spans="2:27" ht="15.75" hidden="1">
      <c r="B11" s="15"/>
      <c r="C11" s="16"/>
      <c r="D11" s="63"/>
      <c r="E11" s="15"/>
      <c r="F11" s="16"/>
      <c r="G11" s="16"/>
      <c r="H11" s="16"/>
      <c r="I11" s="61"/>
      <c r="J11" s="221" t="s">
        <v>22</v>
      </c>
      <c r="K11" s="222"/>
      <c r="L11" s="222"/>
      <c r="M11" s="222"/>
      <c r="N11" s="222"/>
      <c r="O11" s="223"/>
      <c r="P11" s="78"/>
      <c r="Q11" s="78"/>
      <c r="R11" s="78"/>
      <c r="S11" s="78"/>
      <c r="T11" s="78"/>
      <c r="U11" s="78"/>
      <c r="V11" s="221" t="s">
        <v>23</v>
      </c>
      <c r="W11" s="222"/>
      <c r="X11" s="222"/>
      <c r="Y11" s="222"/>
      <c r="Z11" s="222"/>
      <c r="AA11" s="223"/>
    </row>
    <row r="12" spans="2:27" ht="15.75" hidden="1">
      <c r="B12" s="15"/>
      <c r="C12" s="16"/>
      <c r="D12" s="63"/>
      <c r="E12" s="15"/>
      <c r="F12" s="16"/>
      <c r="G12" s="16"/>
      <c r="H12" s="16"/>
      <c r="I12" s="61"/>
      <c r="J12" s="79"/>
      <c r="K12" s="77"/>
      <c r="L12" s="80"/>
      <c r="M12" s="77"/>
      <c r="N12" s="77"/>
      <c r="O12" s="81"/>
      <c r="P12" s="77"/>
      <c r="Q12" s="77"/>
      <c r="R12" s="77"/>
      <c r="S12" s="77"/>
      <c r="T12" s="77"/>
      <c r="U12" s="77"/>
      <c r="V12" s="79"/>
      <c r="W12" s="77"/>
      <c r="X12" s="80"/>
      <c r="Y12" s="77"/>
      <c r="Z12" s="77"/>
      <c r="AA12" s="81"/>
    </row>
    <row r="13" spans="2:28" ht="15.75">
      <c r="B13" s="15"/>
      <c r="C13" s="16"/>
      <c r="D13" s="63"/>
      <c r="E13" s="15"/>
      <c r="F13" s="16"/>
      <c r="G13" s="16"/>
      <c r="H13" s="16"/>
      <c r="I13" s="61"/>
      <c r="J13" s="11"/>
      <c r="K13" s="13"/>
      <c r="L13" s="21"/>
      <c r="M13" s="22"/>
      <c r="N13" s="13"/>
      <c r="O13" s="14"/>
      <c r="P13" s="11"/>
      <c r="Q13" s="12"/>
      <c r="R13" s="14"/>
      <c r="S13" s="12"/>
      <c r="T13" s="12"/>
      <c r="U13" s="12"/>
      <c r="V13" s="11"/>
      <c r="W13" s="13"/>
      <c r="X13" s="21"/>
      <c r="Y13" s="22"/>
      <c r="Z13" s="13"/>
      <c r="AA13" s="14"/>
      <c r="AB13" s="2"/>
    </row>
    <row r="14" spans="2:28" ht="15.75">
      <c r="B14" s="15"/>
      <c r="C14" s="16"/>
      <c r="D14" s="63"/>
      <c r="E14" s="15"/>
      <c r="F14" s="16"/>
      <c r="G14" s="16"/>
      <c r="H14" s="16"/>
      <c r="I14" s="61"/>
      <c r="J14" s="17"/>
      <c r="K14" s="46" t="s">
        <v>50</v>
      </c>
      <c r="L14" s="47"/>
      <c r="M14" s="45"/>
      <c r="N14" s="46" t="s">
        <v>50</v>
      </c>
      <c r="O14" s="85"/>
      <c r="P14" s="86"/>
      <c r="Q14" s="54"/>
      <c r="R14" s="85"/>
      <c r="S14" s="54"/>
      <c r="T14" s="46" t="s">
        <v>51</v>
      </c>
      <c r="U14" s="54"/>
      <c r="V14" s="86"/>
      <c r="W14" s="46" t="s">
        <v>84</v>
      </c>
      <c r="X14" s="47"/>
      <c r="Y14" s="45"/>
      <c r="Z14" s="46"/>
      <c r="AA14" s="85"/>
      <c r="AB14" s="2"/>
    </row>
    <row r="15" spans="2:28" ht="15.75">
      <c r="B15" s="15"/>
      <c r="C15" s="16"/>
      <c r="D15" s="63"/>
      <c r="E15" s="15"/>
      <c r="F15" s="16"/>
      <c r="G15" s="16"/>
      <c r="H15" s="16"/>
      <c r="I15" s="61"/>
      <c r="J15" s="17"/>
      <c r="K15" s="46" t="s">
        <v>51</v>
      </c>
      <c r="L15" s="47"/>
      <c r="M15" s="45"/>
      <c r="N15" s="46" t="s">
        <v>82</v>
      </c>
      <c r="O15" s="85"/>
      <c r="P15" s="86"/>
      <c r="Q15" s="54"/>
      <c r="R15" s="85"/>
      <c r="S15" s="54"/>
      <c r="T15" s="46" t="s">
        <v>83</v>
      </c>
      <c r="U15" s="54"/>
      <c r="V15" s="86"/>
      <c r="W15" s="46" t="s">
        <v>96</v>
      </c>
      <c r="X15" s="47"/>
      <c r="Y15" s="45"/>
      <c r="Z15" s="46" t="s">
        <v>42</v>
      </c>
      <c r="AA15" s="85"/>
      <c r="AB15" s="2"/>
    </row>
    <row r="16" spans="2:28" ht="15.75" hidden="1">
      <c r="B16" s="15"/>
      <c r="C16" s="16"/>
      <c r="D16" s="63"/>
      <c r="E16" s="15"/>
      <c r="F16" s="16"/>
      <c r="G16" s="16"/>
      <c r="H16" s="16"/>
      <c r="I16" s="61"/>
      <c r="J16" s="17"/>
      <c r="K16" s="25">
        <f>+BalanceSheet!G16</f>
        <v>37894</v>
      </c>
      <c r="L16" s="23"/>
      <c r="M16" s="24"/>
      <c r="N16" s="25">
        <v>37164</v>
      </c>
      <c r="O16" s="20"/>
      <c r="P16" s="17"/>
      <c r="Q16" s="18"/>
      <c r="R16" s="20"/>
      <c r="S16" s="18"/>
      <c r="T16" s="18"/>
      <c r="U16" s="18"/>
      <c r="V16" s="17"/>
      <c r="W16" s="25">
        <f>K16</f>
        <v>37894</v>
      </c>
      <c r="X16" s="23"/>
      <c r="Y16" s="24"/>
      <c r="Z16" s="25">
        <f>+N16</f>
        <v>37164</v>
      </c>
      <c r="AA16" s="20"/>
      <c r="AB16" s="2"/>
    </row>
    <row r="17" spans="2:28" ht="15.75" hidden="1">
      <c r="B17" s="15"/>
      <c r="C17" s="16"/>
      <c r="D17" s="63"/>
      <c r="E17" s="15"/>
      <c r="F17" s="16"/>
      <c r="G17" s="16"/>
      <c r="H17" s="16"/>
      <c r="I17" s="61"/>
      <c r="J17" s="17"/>
      <c r="K17" s="25"/>
      <c r="L17" s="23"/>
      <c r="M17" s="24"/>
      <c r="N17" s="25"/>
      <c r="O17" s="20"/>
      <c r="P17" s="17"/>
      <c r="Q17" s="18"/>
      <c r="R17" s="20"/>
      <c r="S17" s="18"/>
      <c r="T17" s="18"/>
      <c r="U17" s="18"/>
      <c r="V17" s="17"/>
      <c r="W17" s="25"/>
      <c r="X17" s="23"/>
      <c r="Y17" s="24"/>
      <c r="Z17" s="25"/>
      <c r="AA17" s="20"/>
      <c r="AB17" s="2"/>
    </row>
    <row r="18" spans="2:28" ht="15.75">
      <c r="B18" s="26"/>
      <c r="C18" s="27"/>
      <c r="D18" s="65"/>
      <c r="E18" s="26"/>
      <c r="F18" s="27"/>
      <c r="G18" s="27"/>
      <c r="H18" s="27"/>
      <c r="I18" s="61"/>
      <c r="J18" s="28"/>
      <c r="K18" s="29" t="s">
        <v>0</v>
      </c>
      <c r="L18" s="30"/>
      <c r="M18" s="31"/>
      <c r="N18" s="29" t="s">
        <v>0</v>
      </c>
      <c r="O18" s="32"/>
      <c r="P18" s="28"/>
      <c r="Q18" s="51"/>
      <c r="R18" s="32"/>
      <c r="S18" s="51"/>
      <c r="T18" s="51"/>
      <c r="U18" s="51"/>
      <c r="V18" s="28"/>
      <c r="W18" s="29" t="s">
        <v>0</v>
      </c>
      <c r="X18" s="30"/>
      <c r="Y18" s="31"/>
      <c r="Z18" s="29" t="s">
        <v>0</v>
      </c>
      <c r="AA18" s="32"/>
      <c r="AB18" s="2"/>
    </row>
    <row r="19" spans="2:28" ht="15.75">
      <c r="B19" s="15"/>
      <c r="C19" s="16"/>
      <c r="D19" s="63"/>
      <c r="E19" s="15"/>
      <c r="F19" s="16"/>
      <c r="G19" s="16"/>
      <c r="H19" s="16"/>
      <c r="I19" s="61"/>
      <c r="J19" s="17"/>
      <c r="K19" s="33"/>
      <c r="L19" s="23"/>
      <c r="M19" s="24"/>
      <c r="N19" s="33"/>
      <c r="O19" s="20"/>
      <c r="P19" s="18"/>
      <c r="Q19" s="18"/>
      <c r="R19" s="18"/>
      <c r="S19" s="18"/>
      <c r="T19" s="18"/>
      <c r="U19" s="18"/>
      <c r="V19" s="17"/>
      <c r="W19" s="33"/>
      <c r="X19" s="23"/>
      <c r="Y19" s="24"/>
      <c r="Z19" s="33"/>
      <c r="AA19" s="20"/>
      <c r="AB19" s="2"/>
    </row>
    <row r="20" spans="2:28" ht="15.75">
      <c r="B20" s="15"/>
      <c r="C20" s="16"/>
      <c r="D20" s="63"/>
      <c r="E20" s="15"/>
      <c r="F20" s="82" t="s">
        <v>142</v>
      </c>
      <c r="G20" s="16"/>
      <c r="H20" s="16"/>
      <c r="I20" s="61"/>
      <c r="J20" s="17"/>
      <c r="K20" s="19" t="s">
        <v>8</v>
      </c>
      <c r="L20" s="23"/>
      <c r="M20" s="24"/>
      <c r="N20" s="19" t="s">
        <v>8</v>
      </c>
      <c r="O20" s="20"/>
      <c r="P20" s="18"/>
      <c r="Q20" s="18"/>
      <c r="R20" s="18"/>
      <c r="S20" s="18"/>
      <c r="T20" s="19" t="s">
        <v>8</v>
      </c>
      <c r="U20" s="18"/>
      <c r="V20" s="17"/>
      <c r="W20" s="19" t="s">
        <v>8</v>
      </c>
      <c r="X20" s="23"/>
      <c r="Y20" s="24"/>
      <c r="Z20" s="19" t="s">
        <v>8</v>
      </c>
      <c r="AA20" s="20"/>
      <c r="AB20" s="2"/>
    </row>
    <row r="21" spans="2:28" ht="15.75">
      <c r="B21" s="15"/>
      <c r="C21" s="16"/>
      <c r="D21" s="63"/>
      <c r="E21" s="15"/>
      <c r="F21" s="83">
        <v>37894</v>
      </c>
      <c r="G21" s="16"/>
      <c r="H21" s="16"/>
      <c r="I21" s="61"/>
      <c r="J21" s="17"/>
      <c r="K21" s="18"/>
      <c r="L21" s="20"/>
      <c r="M21" s="17"/>
      <c r="N21" s="18"/>
      <c r="O21" s="20"/>
      <c r="P21" s="18"/>
      <c r="Q21" s="18"/>
      <c r="R21" s="18"/>
      <c r="S21" s="18"/>
      <c r="T21" s="18"/>
      <c r="U21" s="18"/>
      <c r="V21" s="17"/>
      <c r="W21" s="18"/>
      <c r="X21" s="20"/>
      <c r="Y21" s="17"/>
      <c r="Z21" s="18"/>
      <c r="AA21" s="20"/>
      <c r="AB21" s="2"/>
    </row>
    <row r="22" spans="2:28" ht="15.75">
      <c r="B22" s="15"/>
      <c r="C22" s="16"/>
      <c r="D22" s="63"/>
      <c r="E22" s="15"/>
      <c r="F22" s="16"/>
      <c r="G22" s="16"/>
      <c r="H22" s="16"/>
      <c r="I22" s="61"/>
      <c r="J22" s="17"/>
      <c r="K22" s="18"/>
      <c r="L22" s="20"/>
      <c r="M22" s="17"/>
      <c r="N22" s="18"/>
      <c r="O22" s="20"/>
      <c r="P22" s="18"/>
      <c r="Q22" s="18"/>
      <c r="R22" s="18"/>
      <c r="S22" s="18"/>
      <c r="T22" s="18"/>
      <c r="U22" s="18"/>
      <c r="V22" s="17"/>
      <c r="W22" s="18"/>
      <c r="X22" s="20"/>
      <c r="Y22" s="17"/>
      <c r="Z22" s="18"/>
      <c r="AA22" s="20"/>
      <c r="AB22" s="2"/>
    </row>
    <row r="23" spans="2:29" ht="16.5">
      <c r="B23" s="62">
        <v>1</v>
      </c>
      <c r="C23" s="66" t="s">
        <v>29</v>
      </c>
      <c r="D23" s="63"/>
      <c r="E23" s="15"/>
      <c r="F23" s="16" t="s">
        <v>107</v>
      </c>
      <c r="G23" s="16"/>
      <c r="H23" s="16"/>
      <c r="I23" s="61"/>
      <c r="J23" s="17"/>
      <c r="K23" s="41">
        <v>60490</v>
      </c>
      <c r="L23" s="39"/>
      <c r="M23" s="40"/>
      <c r="N23" s="84">
        <f>32024</f>
        <v>32024</v>
      </c>
      <c r="O23" s="39"/>
      <c r="P23" s="41"/>
      <c r="Q23" s="41"/>
      <c r="R23" s="41"/>
      <c r="S23" s="41"/>
      <c r="T23" s="41">
        <v>26</v>
      </c>
      <c r="U23" s="41"/>
      <c r="V23" s="40"/>
      <c r="W23" s="118">
        <v>-342</v>
      </c>
      <c r="X23" s="39"/>
      <c r="Y23" s="40"/>
      <c r="Z23" s="84">
        <f>SUM(K23:X23)</f>
        <v>92198</v>
      </c>
      <c r="AA23" s="20"/>
      <c r="AB23" s="2"/>
      <c r="AC23" s="36"/>
    </row>
    <row r="24" spans="2:28" ht="15.75">
      <c r="B24" s="15"/>
      <c r="C24" s="16"/>
      <c r="D24" s="63"/>
      <c r="E24" s="15"/>
      <c r="F24" s="16"/>
      <c r="G24" s="16"/>
      <c r="H24" s="16"/>
      <c r="I24" s="61"/>
      <c r="J24" s="17"/>
      <c r="K24" s="18"/>
      <c r="L24" s="20"/>
      <c r="M24" s="17"/>
      <c r="N24" s="18"/>
      <c r="O24" s="20"/>
      <c r="P24" s="18"/>
      <c r="Q24" s="18"/>
      <c r="R24" s="18"/>
      <c r="S24" s="18"/>
      <c r="T24" s="18"/>
      <c r="U24" s="18"/>
      <c r="V24" s="17"/>
      <c r="W24" s="18"/>
      <c r="X24" s="20"/>
      <c r="Y24" s="17"/>
      <c r="Z24" s="84"/>
      <c r="AA24" s="20"/>
      <c r="AB24" s="2"/>
    </row>
    <row r="25" spans="2:28" ht="15.75">
      <c r="B25" s="62"/>
      <c r="C25" s="66" t="s">
        <v>31</v>
      </c>
      <c r="D25" s="63"/>
      <c r="E25" s="15"/>
      <c r="F25" s="16" t="s">
        <v>141</v>
      </c>
      <c r="G25" s="16"/>
      <c r="H25" s="16"/>
      <c r="I25" s="61"/>
      <c r="J25" s="17"/>
      <c r="K25" s="41">
        <v>0</v>
      </c>
      <c r="L25" s="39"/>
      <c r="M25" s="40"/>
      <c r="N25" s="41">
        <v>0</v>
      </c>
      <c r="O25" s="39"/>
      <c r="P25" s="41"/>
      <c r="Q25" s="41"/>
      <c r="R25" s="41"/>
      <c r="S25" s="41"/>
      <c r="T25" s="41">
        <v>0</v>
      </c>
      <c r="U25" s="41"/>
      <c r="V25" s="40"/>
      <c r="W25" s="34">
        <f>+'P&amp;L'!M52</f>
        <v>184</v>
      </c>
      <c r="X25" s="39"/>
      <c r="Y25" s="40"/>
      <c r="Z25" s="34">
        <f>SUM(K25:X25)</f>
        <v>184</v>
      </c>
      <c r="AA25" s="20"/>
      <c r="AB25" s="2"/>
    </row>
    <row r="26" spans="2:28" ht="15.75">
      <c r="B26" s="15"/>
      <c r="C26" s="16"/>
      <c r="D26" s="63"/>
      <c r="E26" s="15"/>
      <c r="F26" s="16"/>
      <c r="G26" s="16"/>
      <c r="H26" s="16"/>
      <c r="I26" s="61"/>
      <c r="J26" s="17"/>
      <c r="K26" s="51"/>
      <c r="L26" s="20"/>
      <c r="M26" s="17"/>
      <c r="N26" s="51"/>
      <c r="O26" s="20"/>
      <c r="P26" s="18"/>
      <c r="Q26" s="18"/>
      <c r="R26" s="18"/>
      <c r="S26" s="18"/>
      <c r="T26" s="51"/>
      <c r="U26" s="18"/>
      <c r="V26" s="17"/>
      <c r="W26" s="51"/>
      <c r="X26" s="20"/>
      <c r="Y26" s="17"/>
      <c r="Z26" s="51"/>
      <c r="AA26" s="20"/>
      <c r="AB26" s="2"/>
    </row>
    <row r="27" spans="2:28" ht="15.75">
      <c r="B27" s="15"/>
      <c r="C27" s="16"/>
      <c r="D27" s="63"/>
      <c r="E27" s="15"/>
      <c r="F27" s="16"/>
      <c r="G27" s="16"/>
      <c r="H27" s="16"/>
      <c r="I27" s="61"/>
      <c r="J27" s="17"/>
      <c r="K27" s="18"/>
      <c r="L27" s="20"/>
      <c r="M27" s="17"/>
      <c r="N27" s="18"/>
      <c r="O27" s="20"/>
      <c r="P27" s="18"/>
      <c r="Q27" s="18"/>
      <c r="R27" s="18"/>
      <c r="S27" s="18"/>
      <c r="T27" s="18"/>
      <c r="U27" s="18"/>
      <c r="V27" s="17"/>
      <c r="W27" s="18"/>
      <c r="X27" s="20"/>
      <c r="Y27" s="17"/>
      <c r="Z27" s="18"/>
      <c r="AA27" s="20"/>
      <c r="AB27" s="2"/>
    </row>
    <row r="28" spans="2:28" ht="16.5" thickBot="1">
      <c r="B28" s="62"/>
      <c r="C28" s="66" t="s">
        <v>46</v>
      </c>
      <c r="D28" s="63"/>
      <c r="E28" s="15"/>
      <c r="F28" s="16" t="s">
        <v>143</v>
      </c>
      <c r="G28" s="16"/>
      <c r="H28" s="16"/>
      <c r="I28" s="61"/>
      <c r="J28" s="17"/>
      <c r="K28" s="37">
        <f>SUM(K23:K27)</f>
        <v>60490</v>
      </c>
      <c r="L28" s="39"/>
      <c r="M28" s="40"/>
      <c r="N28" s="37">
        <f>SUM(N23:N27)</f>
        <v>32024</v>
      </c>
      <c r="O28" s="39"/>
      <c r="P28" s="41"/>
      <c r="Q28" s="41"/>
      <c r="R28" s="41"/>
      <c r="S28" s="41"/>
      <c r="T28" s="37">
        <f>SUM(T23:T27)</f>
        <v>26</v>
      </c>
      <c r="U28" s="41"/>
      <c r="V28" s="40"/>
      <c r="W28" s="37">
        <f>SUM(W23:W27)</f>
        <v>-158</v>
      </c>
      <c r="X28" s="39"/>
      <c r="Y28" s="40"/>
      <c r="Z28" s="37">
        <f>SUM(Z23:Z27)</f>
        <v>92382</v>
      </c>
      <c r="AA28" s="20"/>
      <c r="AB28" s="2"/>
    </row>
    <row r="29" spans="2:28" ht="16.5" thickTop="1">
      <c r="B29" s="62"/>
      <c r="C29" s="66"/>
      <c r="D29" s="63"/>
      <c r="E29" s="15"/>
      <c r="F29" s="16"/>
      <c r="G29" s="16"/>
      <c r="H29" s="16"/>
      <c r="I29" s="61"/>
      <c r="J29" s="17"/>
      <c r="K29" s="41"/>
      <c r="L29" s="39"/>
      <c r="M29" s="40"/>
      <c r="N29" s="41"/>
      <c r="O29" s="39"/>
      <c r="P29" s="41"/>
      <c r="Q29" s="41"/>
      <c r="R29" s="41"/>
      <c r="S29" s="41"/>
      <c r="T29" s="41"/>
      <c r="U29" s="41"/>
      <c r="V29" s="40"/>
      <c r="W29" s="41"/>
      <c r="X29" s="39"/>
      <c r="Y29" s="40"/>
      <c r="Z29" s="41"/>
      <c r="AA29" s="20"/>
      <c r="AB29" s="2"/>
    </row>
    <row r="30" spans="2:28" ht="15.75">
      <c r="B30" s="15"/>
      <c r="C30" s="16"/>
      <c r="D30" s="63"/>
      <c r="E30" s="26"/>
      <c r="F30" s="27"/>
      <c r="G30" s="27"/>
      <c r="H30" s="27"/>
      <c r="I30" s="67"/>
      <c r="J30" s="28"/>
      <c r="K30" s="51"/>
      <c r="L30" s="32"/>
      <c r="M30" s="28"/>
      <c r="N30" s="51"/>
      <c r="O30" s="32"/>
      <c r="P30" s="51"/>
      <c r="Q30" s="51"/>
      <c r="R30" s="51"/>
      <c r="S30" s="51"/>
      <c r="T30" s="51"/>
      <c r="U30" s="51"/>
      <c r="V30" s="28"/>
      <c r="W30" s="51"/>
      <c r="X30" s="32"/>
      <c r="Y30" s="28"/>
      <c r="Z30" s="51"/>
      <c r="AA30" s="32"/>
      <c r="AB30" s="2"/>
    </row>
    <row r="31" spans="2:28" ht="15.75">
      <c r="B31" s="62"/>
      <c r="C31" s="66"/>
      <c r="D31" s="63"/>
      <c r="E31" s="15"/>
      <c r="F31" s="16"/>
      <c r="G31" s="16"/>
      <c r="H31" s="16"/>
      <c r="I31" s="61"/>
      <c r="J31" s="17"/>
      <c r="K31" s="38"/>
      <c r="L31" s="39"/>
      <c r="M31" s="40"/>
      <c r="N31" s="38"/>
      <c r="O31" s="39"/>
      <c r="P31" s="41"/>
      <c r="Q31" s="41"/>
      <c r="R31" s="41"/>
      <c r="S31" s="41"/>
      <c r="T31" s="41"/>
      <c r="U31" s="41"/>
      <c r="V31" s="40"/>
      <c r="W31" s="38"/>
      <c r="X31" s="39"/>
      <c r="Y31" s="40"/>
      <c r="Z31" s="38"/>
      <c r="AA31" s="20"/>
      <c r="AB31" s="2"/>
    </row>
    <row r="32" spans="2:28" ht="15.75">
      <c r="B32" s="62"/>
      <c r="C32" s="66" t="s">
        <v>32</v>
      </c>
      <c r="D32" s="63"/>
      <c r="E32" s="15"/>
      <c r="F32" s="82" t="s">
        <v>142</v>
      </c>
      <c r="G32" s="18"/>
      <c r="H32" s="18"/>
      <c r="I32" s="61"/>
      <c r="J32" s="17"/>
      <c r="K32" s="18"/>
      <c r="L32" s="20"/>
      <c r="M32" s="17"/>
      <c r="N32" s="18"/>
      <c r="O32" s="20"/>
      <c r="P32" s="18"/>
      <c r="Q32" s="18"/>
      <c r="R32" s="18"/>
      <c r="S32" s="18"/>
      <c r="T32" s="18"/>
      <c r="U32" s="18"/>
      <c r="V32" s="17"/>
      <c r="W32" s="18"/>
      <c r="X32" s="20"/>
      <c r="Y32" s="17"/>
      <c r="Z32" s="18"/>
      <c r="AA32" s="20"/>
      <c r="AB32" s="2"/>
    </row>
    <row r="33" spans="2:28" ht="15.75">
      <c r="B33" s="62"/>
      <c r="C33" s="66"/>
      <c r="D33" s="63"/>
      <c r="E33" s="15"/>
      <c r="F33" s="83">
        <v>37529</v>
      </c>
      <c r="G33" s="18"/>
      <c r="H33" s="18"/>
      <c r="I33" s="61"/>
      <c r="J33" s="17"/>
      <c r="K33" s="18"/>
      <c r="L33" s="39"/>
      <c r="M33" s="40"/>
      <c r="N33" s="18"/>
      <c r="O33" s="39"/>
      <c r="P33" s="41"/>
      <c r="Q33" s="41"/>
      <c r="R33" s="41"/>
      <c r="S33" s="41"/>
      <c r="T33" s="41"/>
      <c r="U33" s="41"/>
      <c r="V33" s="40"/>
      <c r="W33" s="18"/>
      <c r="X33" s="39"/>
      <c r="Y33" s="40"/>
      <c r="Z33" s="18"/>
      <c r="AA33" s="20"/>
      <c r="AB33" s="2"/>
    </row>
    <row r="34" spans="2:28" ht="15.75">
      <c r="B34" s="15"/>
      <c r="C34" s="16"/>
      <c r="D34" s="63"/>
      <c r="E34" s="15"/>
      <c r="F34" s="16"/>
      <c r="G34" s="18"/>
      <c r="H34" s="18"/>
      <c r="I34" s="61"/>
      <c r="J34" s="17"/>
      <c r="K34" s="18"/>
      <c r="L34" s="20"/>
      <c r="M34" s="17"/>
      <c r="N34" s="18"/>
      <c r="O34" s="20"/>
      <c r="P34" s="18"/>
      <c r="Q34" s="18"/>
      <c r="R34" s="18"/>
      <c r="S34" s="18"/>
      <c r="T34" s="18"/>
      <c r="U34" s="18"/>
      <c r="V34" s="17"/>
      <c r="W34" s="18"/>
      <c r="X34" s="20"/>
      <c r="Y34" s="17"/>
      <c r="Z34" s="18"/>
      <c r="AA34" s="20"/>
      <c r="AB34" s="2"/>
    </row>
    <row r="35" spans="2:28" ht="15.75">
      <c r="B35" s="62"/>
      <c r="C35" s="66" t="s">
        <v>33</v>
      </c>
      <c r="D35" s="63"/>
      <c r="E35" s="15"/>
      <c r="F35" s="16" t="s">
        <v>114</v>
      </c>
      <c r="G35" s="18"/>
      <c r="H35" s="18"/>
      <c r="I35" s="61"/>
      <c r="J35" s="17"/>
      <c r="K35" s="41">
        <v>60490</v>
      </c>
      <c r="L35" s="39"/>
      <c r="M35" s="40"/>
      <c r="N35" s="41">
        <v>32024</v>
      </c>
      <c r="O35" s="39"/>
      <c r="P35" s="41"/>
      <c r="Q35" s="41"/>
      <c r="R35" s="41"/>
      <c r="S35" s="41"/>
      <c r="T35" s="41">
        <v>26</v>
      </c>
      <c r="U35" s="41"/>
      <c r="V35" s="40"/>
      <c r="W35" s="41">
        <v>3789</v>
      </c>
      <c r="X35" s="39"/>
      <c r="Y35" s="40"/>
      <c r="Z35" s="84">
        <f>SUM(K35:X35)</f>
        <v>96329</v>
      </c>
      <c r="AA35" s="20"/>
      <c r="AB35" s="2"/>
    </row>
    <row r="36" spans="2:28" ht="15.75">
      <c r="B36" s="15"/>
      <c r="C36" s="16"/>
      <c r="D36" s="63"/>
      <c r="E36" s="15"/>
      <c r="F36" s="16"/>
      <c r="G36" s="18"/>
      <c r="H36" s="18"/>
      <c r="I36" s="61"/>
      <c r="J36" s="17"/>
      <c r="K36" s="18"/>
      <c r="L36" s="20"/>
      <c r="M36" s="17"/>
      <c r="N36" s="18"/>
      <c r="O36" s="20"/>
      <c r="P36" s="18"/>
      <c r="Q36" s="18"/>
      <c r="R36" s="18"/>
      <c r="S36" s="18"/>
      <c r="T36" s="18"/>
      <c r="U36" s="18"/>
      <c r="V36" s="17"/>
      <c r="W36" s="18"/>
      <c r="X36" s="20"/>
      <c r="Y36" s="17"/>
      <c r="Z36" s="18"/>
      <c r="AA36" s="20"/>
      <c r="AB36" s="2"/>
    </row>
    <row r="37" spans="2:28" ht="15.75">
      <c r="B37" s="62"/>
      <c r="C37" s="66" t="s">
        <v>35</v>
      </c>
      <c r="D37" s="63"/>
      <c r="E37" s="15"/>
      <c r="F37" s="16" t="s">
        <v>141</v>
      </c>
      <c r="G37" s="2"/>
      <c r="H37" s="18"/>
      <c r="I37" s="61"/>
      <c r="J37" s="17"/>
      <c r="K37" s="41">
        <v>0</v>
      </c>
      <c r="L37" s="39"/>
      <c r="M37" s="40"/>
      <c r="N37" s="41">
        <v>0</v>
      </c>
      <c r="O37" s="39"/>
      <c r="P37" s="41"/>
      <c r="Q37" s="41"/>
      <c r="R37" s="41"/>
      <c r="S37" s="41"/>
      <c r="T37" s="41">
        <v>0</v>
      </c>
      <c r="U37" s="41"/>
      <c r="V37" s="40"/>
      <c r="W37" s="34">
        <f>+'P&amp;L'!P52</f>
        <v>89</v>
      </c>
      <c r="X37" s="39"/>
      <c r="Y37" s="40"/>
      <c r="Z37" s="35">
        <f>SUM(K37:X37)</f>
        <v>89</v>
      </c>
      <c r="AA37" s="20"/>
      <c r="AB37" s="2"/>
    </row>
    <row r="38" spans="2:28" ht="15.75">
      <c r="B38" s="62"/>
      <c r="C38" s="66"/>
      <c r="D38" s="63"/>
      <c r="E38" s="15"/>
      <c r="F38" s="16"/>
      <c r="G38" s="2"/>
      <c r="H38" s="18"/>
      <c r="I38" s="61"/>
      <c r="J38" s="17"/>
      <c r="K38" s="51"/>
      <c r="L38" s="39"/>
      <c r="M38" s="40"/>
      <c r="N38" s="51"/>
      <c r="O38" s="39"/>
      <c r="P38" s="41"/>
      <c r="Q38" s="41"/>
      <c r="R38" s="41"/>
      <c r="S38" s="41"/>
      <c r="T38" s="51"/>
      <c r="U38" s="41"/>
      <c r="V38" s="40"/>
      <c r="W38" s="51"/>
      <c r="X38" s="39"/>
      <c r="Y38" s="40"/>
      <c r="Z38" s="51"/>
      <c r="AA38" s="20"/>
      <c r="AB38" s="2"/>
    </row>
    <row r="39" spans="2:28" ht="15.75">
      <c r="B39" s="15"/>
      <c r="C39" s="16"/>
      <c r="D39" s="63"/>
      <c r="E39" s="15"/>
      <c r="F39" s="16"/>
      <c r="G39" s="16"/>
      <c r="H39" s="16"/>
      <c r="I39" s="61"/>
      <c r="J39" s="17"/>
      <c r="K39" s="18"/>
      <c r="L39" s="39"/>
      <c r="M39" s="40"/>
      <c r="N39" s="18"/>
      <c r="O39" s="39"/>
      <c r="P39" s="41"/>
      <c r="Q39" s="41"/>
      <c r="R39" s="41"/>
      <c r="S39" s="41"/>
      <c r="T39" s="18"/>
      <c r="U39" s="41"/>
      <c r="V39" s="40"/>
      <c r="W39" s="18"/>
      <c r="X39" s="39"/>
      <c r="Y39" s="40"/>
      <c r="Z39" s="18"/>
      <c r="AA39" s="20"/>
      <c r="AB39" s="2"/>
    </row>
    <row r="40" spans="2:28" ht="16.5" thickBot="1">
      <c r="B40" s="62"/>
      <c r="C40" s="66" t="s">
        <v>37</v>
      </c>
      <c r="D40" s="63"/>
      <c r="E40" s="15"/>
      <c r="F40" s="16" t="s">
        <v>144</v>
      </c>
      <c r="G40" s="16"/>
      <c r="H40" s="16"/>
      <c r="I40" s="61"/>
      <c r="J40" s="17"/>
      <c r="K40" s="37">
        <f>SUM(K35:K39)</f>
        <v>60490</v>
      </c>
      <c r="L40" s="39"/>
      <c r="M40" s="40"/>
      <c r="N40" s="37">
        <f>SUM(N35:N39)</f>
        <v>32024</v>
      </c>
      <c r="O40" s="39"/>
      <c r="P40" s="41"/>
      <c r="Q40" s="41"/>
      <c r="R40" s="41"/>
      <c r="S40" s="41"/>
      <c r="T40" s="37">
        <f>SUM(T35:T39)</f>
        <v>26</v>
      </c>
      <c r="U40" s="41"/>
      <c r="V40" s="40"/>
      <c r="W40" s="37">
        <f>SUM(W35:W39)</f>
        <v>3878</v>
      </c>
      <c r="X40" s="39"/>
      <c r="Y40" s="40"/>
      <c r="Z40" s="37">
        <f>SUM(Z35:Z39)</f>
        <v>96418</v>
      </c>
      <c r="AA40" s="20"/>
      <c r="AB40" s="2"/>
    </row>
    <row r="41" spans="2:28" ht="16.5" thickTop="1">
      <c r="B41" s="64"/>
      <c r="C41" s="58"/>
      <c r="D41" s="27"/>
      <c r="E41" s="26"/>
      <c r="F41" s="27"/>
      <c r="G41" s="27"/>
      <c r="H41" s="27"/>
      <c r="I41" s="61"/>
      <c r="J41" s="28"/>
      <c r="K41" s="42"/>
      <c r="L41" s="43"/>
      <c r="M41" s="44"/>
      <c r="N41" s="42"/>
      <c r="O41" s="43"/>
      <c r="P41" s="41"/>
      <c r="Q41" s="41"/>
      <c r="R41" s="41"/>
      <c r="S41" s="42"/>
      <c r="T41" s="42"/>
      <c r="U41" s="43"/>
      <c r="V41" s="44"/>
      <c r="W41" s="42"/>
      <c r="X41" s="43"/>
      <c r="Y41" s="44"/>
      <c r="Z41" s="42"/>
      <c r="AA41" s="32"/>
      <c r="AB41" s="2"/>
    </row>
    <row r="42" spans="2:27" ht="15.75">
      <c r="B42" s="19"/>
      <c r="C42" s="19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</row>
    <row r="44" ht="15.75">
      <c r="E44" s="53" t="s">
        <v>115</v>
      </c>
    </row>
    <row r="45" ht="15.75">
      <c r="E45" s="53" t="s">
        <v>111</v>
      </c>
    </row>
  </sheetData>
  <mergeCells count="6">
    <mergeCell ref="J2:T2"/>
    <mergeCell ref="J11:O11"/>
    <mergeCell ref="V11:AA11"/>
    <mergeCell ref="K3:T3"/>
    <mergeCell ref="G5:Y5"/>
    <mergeCell ref="G6:Y6"/>
  </mergeCells>
  <printOptions/>
  <pageMargins left="0.75" right="0.34" top="0.5" bottom="0.5" header="0.48" footer="0.5"/>
  <pageSetup fitToHeight="1" fitToWidth="1" horizontalDpi="600" verticalDpi="600" orientation="landscape" paperSize="9" scale="82" r:id="rId2"/>
  <headerFooter alignWithMargins="0">
    <oddHeader>&amp;R&amp;12PAPER 3 /5 / 2003</oddHeader>
    <oddFooter>&amp;C&amp;"Arial,Bold"&amp;14&amp;P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65"/>
  <sheetViews>
    <sheetView showGridLines="0" zoomScale="75" zoomScaleNormal="75" workbookViewId="0" topLeftCell="C11">
      <selection activeCell="G16" sqref="G16"/>
    </sheetView>
  </sheetViews>
  <sheetFormatPr defaultColWidth="9.140625" defaultRowHeight="12.75"/>
  <cols>
    <col min="1" max="1" width="5.8515625" style="169" customWidth="1"/>
    <col min="2" max="2" width="2.57421875" style="169" customWidth="1"/>
    <col min="3" max="4" width="9.140625" style="169" customWidth="1"/>
    <col min="5" max="5" width="24.28125" style="169" customWidth="1"/>
    <col min="6" max="6" width="4.28125" style="169" customWidth="1"/>
    <col min="7" max="7" width="12.140625" style="169" customWidth="1"/>
    <col min="8" max="9" width="4.140625" style="169" customWidth="1"/>
    <col min="10" max="10" width="16.421875" style="169" customWidth="1"/>
    <col min="11" max="11" width="2.28125" style="169" customWidth="1"/>
    <col min="12" max="12" width="4.28125" style="169" customWidth="1"/>
    <col min="13" max="13" width="13.7109375" style="169" customWidth="1"/>
    <col min="14" max="14" width="8.8515625" style="169" customWidth="1"/>
    <col min="15" max="15" width="4.421875" style="169" customWidth="1"/>
    <col min="16" max="16" width="14.421875" style="169" customWidth="1"/>
    <col min="17" max="17" width="11.140625" style="169" customWidth="1"/>
    <col min="18" max="19" width="9.140625" style="169" customWidth="1"/>
    <col min="20" max="20" width="9.140625" style="170" customWidth="1"/>
    <col min="21" max="16384" width="9.140625" style="169" customWidth="1"/>
  </cols>
  <sheetData>
    <row r="1" ht="12.75"/>
    <row r="2" spans="6:12" ht="28.5" customHeight="1">
      <c r="F2" s="211" t="s">
        <v>58</v>
      </c>
      <c r="G2" s="211"/>
      <c r="H2" s="211"/>
      <c r="I2" s="211"/>
      <c r="J2" s="211"/>
      <c r="K2" s="211"/>
      <c r="L2" s="224"/>
    </row>
    <row r="3" spans="7:11" ht="12.75">
      <c r="G3" s="228" t="s">
        <v>59</v>
      </c>
      <c r="H3" s="228"/>
      <c r="I3" s="228"/>
      <c r="J3" s="228"/>
      <c r="K3" s="228"/>
    </row>
    <row r="4" spans="2:17" ht="12.75">
      <c r="B4" s="172"/>
      <c r="C4" s="172"/>
      <c r="G4" s="171"/>
      <c r="N4" s="173"/>
      <c r="O4" s="174"/>
      <c r="P4" s="175"/>
      <c r="Q4" s="174"/>
    </row>
    <row r="5" spans="2:17" ht="12.75">
      <c r="B5" s="172"/>
      <c r="C5" s="172"/>
      <c r="D5" s="172"/>
      <c r="E5" s="172"/>
      <c r="F5" s="172"/>
      <c r="G5" s="176"/>
      <c r="H5" s="172"/>
      <c r="I5" s="172"/>
      <c r="J5" s="172"/>
      <c r="K5" s="172"/>
      <c r="L5" s="172"/>
      <c r="M5" s="172"/>
      <c r="N5" s="177"/>
      <c r="O5" s="168"/>
      <c r="P5" s="178"/>
      <c r="Q5" s="168"/>
    </row>
    <row r="6" spans="2:17" ht="24" customHeight="1">
      <c r="B6" s="172"/>
      <c r="C6" s="172"/>
      <c r="D6" s="172"/>
      <c r="E6" s="172"/>
      <c r="F6" s="172"/>
      <c r="G6" s="172"/>
      <c r="H6" s="179" t="s">
        <v>148</v>
      </c>
      <c r="I6" s="172"/>
      <c r="J6" s="172"/>
      <c r="K6" s="172"/>
      <c r="L6" s="172"/>
      <c r="M6" s="172"/>
      <c r="N6" s="172"/>
      <c r="O6" s="172"/>
      <c r="P6" s="172"/>
      <c r="Q6" s="172"/>
    </row>
    <row r="7" spans="2:17" ht="20.25" customHeight="1">
      <c r="B7" s="172"/>
      <c r="C7" s="172"/>
      <c r="D7" s="172"/>
      <c r="E7" s="172"/>
      <c r="F7" s="172"/>
      <c r="G7" s="229" t="s">
        <v>21</v>
      </c>
      <c r="H7" s="229"/>
      <c r="I7" s="229"/>
      <c r="J7" s="229"/>
      <c r="K7" s="172"/>
      <c r="L7" s="172"/>
      <c r="M7" s="172"/>
      <c r="N7" s="172"/>
      <c r="O7" s="172"/>
      <c r="P7" s="172"/>
      <c r="Q7" s="172"/>
    </row>
    <row r="8" spans="2:17" ht="12.75">
      <c r="B8" s="172"/>
      <c r="C8" s="172"/>
      <c r="D8" s="172"/>
      <c r="E8" s="172"/>
      <c r="F8" s="172"/>
      <c r="G8" s="172"/>
      <c r="H8" s="172"/>
      <c r="I8" s="172"/>
      <c r="J8" s="172"/>
      <c r="K8" s="172"/>
      <c r="L8" s="172"/>
      <c r="M8" s="172"/>
      <c r="N8" s="172"/>
      <c r="O8" s="172"/>
      <c r="P8" s="172"/>
      <c r="Q8" s="172"/>
    </row>
    <row r="9" spans="2:17" ht="15">
      <c r="B9" s="172"/>
      <c r="C9" s="172"/>
      <c r="D9" s="172"/>
      <c r="E9" s="172"/>
      <c r="F9" s="172"/>
      <c r="G9" s="180"/>
      <c r="H9" s="172"/>
      <c r="I9" s="172"/>
      <c r="J9" s="172"/>
      <c r="K9" s="172"/>
      <c r="L9" s="172"/>
      <c r="M9" s="172"/>
      <c r="N9" s="172"/>
      <c r="O9" s="172"/>
      <c r="P9" s="172"/>
      <c r="Q9" s="172"/>
    </row>
    <row r="10" spans="3:17" ht="7.5" customHeight="1">
      <c r="C10" s="172"/>
      <c r="D10" s="172"/>
      <c r="E10" s="172"/>
      <c r="F10" s="172"/>
      <c r="G10" s="172"/>
      <c r="H10" s="8"/>
      <c r="I10" s="172"/>
      <c r="J10" s="172"/>
      <c r="K10" s="172"/>
      <c r="L10" s="172"/>
      <c r="M10" s="172"/>
      <c r="N10" s="172"/>
      <c r="O10" s="172"/>
      <c r="P10" s="172"/>
      <c r="Q10" s="172"/>
    </row>
    <row r="11" spans="3:17" ht="12.75">
      <c r="C11" s="172"/>
      <c r="D11" s="172"/>
      <c r="E11" s="172"/>
      <c r="F11" s="172"/>
      <c r="G11" s="172"/>
      <c r="H11" s="172"/>
      <c r="I11" s="172"/>
      <c r="J11" s="172"/>
      <c r="K11" s="172"/>
      <c r="L11" s="172"/>
      <c r="M11" s="172"/>
      <c r="N11" s="172"/>
      <c r="O11" s="172"/>
      <c r="P11" s="172"/>
      <c r="Q11" s="172"/>
    </row>
    <row r="12" spans="2:17" ht="16.5">
      <c r="B12" s="87"/>
      <c r="C12" s="90"/>
      <c r="D12" s="12"/>
      <c r="E12" s="12"/>
      <c r="F12" s="11"/>
      <c r="G12" s="12"/>
      <c r="H12" s="13" t="s">
        <v>0</v>
      </c>
      <c r="I12" s="12"/>
      <c r="J12" s="12"/>
      <c r="K12" s="14"/>
      <c r="L12" s="11"/>
      <c r="M12" s="12"/>
      <c r="N12" s="13" t="s">
        <v>0</v>
      </c>
      <c r="O12" s="12"/>
      <c r="P12" s="12"/>
      <c r="Q12" s="14"/>
    </row>
    <row r="13" spans="2:17" ht="16.5">
      <c r="B13" s="93"/>
      <c r="C13" s="99"/>
      <c r="D13" s="18"/>
      <c r="E13" s="18"/>
      <c r="F13" s="225" t="s">
        <v>22</v>
      </c>
      <c r="G13" s="226"/>
      <c r="H13" s="226"/>
      <c r="I13" s="226"/>
      <c r="J13" s="226"/>
      <c r="K13" s="227"/>
      <c r="L13" s="225" t="s">
        <v>23</v>
      </c>
      <c r="M13" s="226"/>
      <c r="N13" s="226"/>
      <c r="O13" s="226"/>
      <c r="P13" s="226"/>
      <c r="Q13" s="227"/>
    </row>
    <row r="14" spans="2:17" ht="16.5">
      <c r="B14" s="93"/>
      <c r="C14" s="99"/>
      <c r="D14" s="18"/>
      <c r="E14" s="18"/>
      <c r="F14" s="17"/>
      <c r="G14" s="18"/>
      <c r="H14" s="19"/>
      <c r="I14" s="18"/>
      <c r="J14" s="18"/>
      <c r="K14" s="20"/>
      <c r="L14" s="17"/>
      <c r="M14" s="18"/>
      <c r="N14" s="19"/>
      <c r="O14" s="18"/>
      <c r="P14" s="18"/>
      <c r="Q14" s="20"/>
    </row>
    <row r="15" spans="2:17" ht="16.5">
      <c r="B15" s="93"/>
      <c r="C15" s="99"/>
      <c r="D15" s="18"/>
      <c r="E15" s="18"/>
      <c r="F15" s="186"/>
      <c r="G15" s="187"/>
      <c r="H15" s="188"/>
      <c r="I15" s="189"/>
      <c r="J15" s="187"/>
      <c r="K15" s="190"/>
      <c r="L15" s="186"/>
      <c r="M15" s="187"/>
      <c r="N15" s="188"/>
      <c r="O15" s="189"/>
      <c r="P15" s="187"/>
      <c r="Q15" s="190"/>
    </row>
    <row r="16" spans="2:17" ht="16.5">
      <c r="B16" s="93"/>
      <c r="C16" s="99"/>
      <c r="D16" s="18"/>
      <c r="E16" s="18"/>
      <c r="F16" s="86"/>
      <c r="G16" s="46" t="s">
        <v>24</v>
      </c>
      <c r="H16" s="47"/>
      <c r="I16" s="45"/>
      <c r="J16" s="46" t="s">
        <v>25</v>
      </c>
      <c r="K16" s="85"/>
      <c r="L16" s="86"/>
      <c r="M16" s="46" t="s">
        <v>24</v>
      </c>
      <c r="N16" s="47"/>
      <c r="O16" s="45"/>
      <c r="P16" s="46" t="s">
        <v>25</v>
      </c>
      <c r="Q16" s="85"/>
    </row>
    <row r="17" spans="2:17" ht="16.5">
      <c r="B17" s="93"/>
      <c r="C17" s="99"/>
      <c r="D17" s="18"/>
      <c r="E17" s="18"/>
      <c r="F17" s="86"/>
      <c r="G17" s="46" t="s">
        <v>26</v>
      </c>
      <c r="H17" s="47"/>
      <c r="I17" s="45"/>
      <c r="J17" s="46" t="s">
        <v>27</v>
      </c>
      <c r="K17" s="85"/>
      <c r="L17" s="86"/>
      <c r="M17" s="46" t="s">
        <v>26</v>
      </c>
      <c r="N17" s="47"/>
      <c r="O17" s="45"/>
      <c r="P17" s="46" t="s">
        <v>27</v>
      </c>
      <c r="Q17" s="85"/>
    </row>
    <row r="18" spans="2:17" ht="16.5">
      <c r="B18" s="93"/>
      <c r="C18" s="99"/>
      <c r="D18" s="18"/>
      <c r="E18" s="18"/>
      <c r="F18" s="86"/>
      <c r="G18" s="46" t="s">
        <v>137</v>
      </c>
      <c r="H18" s="47"/>
      <c r="I18" s="45"/>
      <c r="J18" s="46" t="s">
        <v>6</v>
      </c>
      <c r="K18" s="85"/>
      <c r="L18" s="86"/>
      <c r="M18" s="46" t="s">
        <v>28</v>
      </c>
      <c r="N18" s="47"/>
      <c r="O18" s="45"/>
      <c r="P18" s="46" t="s">
        <v>41</v>
      </c>
      <c r="Q18" s="85"/>
    </row>
    <row r="19" spans="2:17" ht="16.5">
      <c r="B19" s="93"/>
      <c r="C19" s="99"/>
      <c r="D19" s="18"/>
      <c r="E19" s="18"/>
      <c r="F19" s="86"/>
      <c r="G19" s="191">
        <v>37894</v>
      </c>
      <c r="H19" s="47"/>
      <c r="I19" s="45"/>
      <c r="J19" s="191">
        <v>37529</v>
      </c>
      <c r="K19" s="85"/>
      <c r="L19" s="86"/>
      <c r="M19" s="191">
        <v>37894</v>
      </c>
      <c r="N19" s="47"/>
      <c r="O19" s="45"/>
      <c r="P19" s="191">
        <v>37529</v>
      </c>
      <c r="Q19" s="85"/>
    </row>
    <row r="20" spans="2:17" ht="16.5">
      <c r="B20" s="93"/>
      <c r="C20" s="99"/>
      <c r="D20" s="18"/>
      <c r="E20" s="18"/>
      <c r="F20" s="86"/>
      <c r="G20" s="192"/>
      <c r="H20" s="47"/>
      <c r="I20" s="45"/>
      <c r="J20" s="192"/>
      <c r="K20" s="85"/>
      <c r="L20" s="86"/>
      <c r="M20" s="192"/>
      <c r="N20" s="47"/>
      <c r="O20" s="45"/>
      <c r="P20" s="192"/>
      <c r="Q20" s="85"/>
    </row>
    <row r="21" spans="2:17" ht="16.5">
      <c r="B21" s="110"/>
      <c r="C21" s="143"/>
      <c r="D21" s="51"/>
      <c r="E21" s="51"/>
      <c r="F21" s="193"/>
      <c r="G21" s="194" t="s">
        <v>0</v>
      </c>
      <c r="H21" s="195"/>
      <c r="I21" s="196"/>
      <c r="J21" s="194" t="s">
        <v>0</v>
      </c>
      <c r="K21" s="197"/>
      <c r="L21" s="193"/>
      <c r="M21" s="194" t="s">
        <v>0</v>
      </c>
      <c r="N21" s="195"/>
      <c r="O21" s="196"/>
      <c r="P21" s="194" t="s">
        <v>0</v>
      </c>
      <c r="Q21" s="197"/>
    </row>
    <row r="22" spans="2:17" ht="16.5">
      <c r="B22" s="93"/>
      <c r="C22" s="99"/>
      <c r="D22" s="18"/>
      <c r="E22" s="18"/>
      <c r="F22" s="17"/>
      <c r="G22" s="33"/>
      <c r="H22" s="23"/>
      <c r="I22" s="24"/>
      <c r="J22" s="33"/>
      <c r="K22" s="20"/>
      <c r="L22" s="17"/>
      <c r="M22" s="33"/>
      <c r="N22" s="23"/>
      <c r="O22" s="24"/>
      <c r="P22" s="33"/>
      <c r="Q22" s="20"/>
    </row>
    <row r="23" spans="2:20" s="181" customFormat="1" ht="16.5">
      <c r="B23" s="93"/>
      <c r="C23" s="99"/>
      <c r="D23" s="18"/>
      <c r="E23" s="18"/>
      <c r="F23" s="17"/>
      <c r="G23" s="19" t="s">
        <v>8</v>
      </c>
      <c r="H23" s="23"/>
      <c r="I23" s="24"/>
      <c r="J23" s="19" t="s">
        <v>8</v>
      </c>
      <c r="K23" s="20"/>
      <c r="L23" s="17"/>
      <c r="M23" s="19" t="s">
        <v>8</v>
      </c>
      <c r="N23" s="23"/>
      <c r="O23" s="24"/>
      <c r="P23" s="19" t="s">
        <v>8</v>
      </c>
      <c r="Q23" s="20"/>
      <c r="T23" s="182"/>
    </row>
    <row r="24" spans="2:20" s="181" customFormat="1" ht="16.5">
      <c r="B24" s="93"/>
      <c r="C24" s="99"/>
      <c r="D24" s="18"/>
      <c r="E24" s="18"/>
      <c r="F24" s="17"/>
      <c r="G24" s="18"/>
      <c r="H24" s="20"/>
      <c r="I24" s="17"/>
      <c r="J24" s="18"/>
      <c r="K24" s="20"/>
      <c r="L24" s="17"/>
      <c r="M24" s="18"/>
      <c r="N24" s="20"/>
      <c r="O24" s="17"/>
      <c r="P24" s="18"/>
      <c r="Q24" s="20"/>
      <c r="T24" s="182"/>
    </row>
    <row r="25" spans="2:20" s="181" customFormat="1" ht="16.5">
      <c r="B25" s="93"/>
      <c r="C25" s="99"/>
      <c r="D25" s="18"/>
      <c r="E25" s="18"/>
      <c r="F25" s="17"/>
      <c r="G25" s="18"/>
      <c r="H25" s="20"/>
      <c r="I25" s="17"/>
      <c r="J25" s="18"/>
      <c r="K25" s="20"/>
      <c r="L25" s="17"/>
      <c r="M25" s="18"/>
      <c r="N25" s="20"/>
      <c r="O25" s="17"/>
      <c r="P25" s="18"/>
      <c r="Q25" s="20"/>
      <c r="T25" s="182"/>
    </row>
    <row r="26" spans="2:20" s="181" customFormat="1" ht="17.25" thickBot="1">
      <c r="B26" s="93"/>
      <c r="C26" s="99" t="s">
        <v>43</v>
      </c>
      <c r="D26" s="18"/>
      <c r="E26" s="18"/>
      <c r="F26" s="17"/>
      <c r="G26" s="198">
        <v>24252</v>
      </c>
      <c r="H26" s="199"/>
      <c r="I26" s="163"/>
      <c r="J26" s="200">
        <v>17304</v>
      </c>
      <c r="K26" s="199"/>
      <c r="L26" s="163"/>
      <c r="M26" s="198">
        <v>66241</v>
      </c>
      <c r="N26" s="199"/>
      <c r="O26" s="163"/>
      <c r="P26" s="200">
        <v>49517</v>
      </c>
      <c r="Q26" s="201"/>
      <c r="S26" s="183"/>
      <c r="T26" s="182"/>
    </row>
    <row r="27" spans="2:20" s="181" customFormat="1" ht="17.25" thickTop="1">
      <c r="B27" s="93"/>
      <c r="C27" s="99"/>
      <c r="D27" s="18"/>
      <c r="E27" s="18"/>
      <c r="F27" s="17"/>
      <c r="G27" s="34"/>
      <c r="H27" s="201"/>
      <c r="I27" s="202"/>
      <c r="J27" s="34"/>
      <c r="K27" s="201"/>
      <c r="L27" s="202"/>
      <c r="M27" s="34"/>
      <c r="N27" s="201"/>
      <c r="O27" s="202"/>
      <c r="P27" s="34"/>
      <c r="Q27" s="201"/>
      <c r="T27" s="182"/>
    </row>
    <row r="28" spans="2:20" s="181" customFormat="1" ht="16.5">
      <c r="B28" s="93"/>
      <c r="C28" s="99"/>
      <c r="D28" s="18"/>
      <c r="E28" s="18"/>
      <c r="F28" s="17"/>
      <c r="G28" s="34"/>
      <c r="H28" s="201"/>
      <c r="I28" s="202"/>
      <c r="J28" s="34"/>
      <c r="K28" s="201"/>
      <c r="L28" s="202"/>
      <c r="M28" s="34"/>
      <c r="N28" s="201"/>
      <c r="O28" s="202"/>
      <c r="P28" s="34"/>
      <c r="Q28" s="201"/>
      <c r="T28" s="182"/>
    </row>
    <row r="29" spans="2:20" s="181" customFormat="1" ht="17.25" thickBot="1">
      <c r="B29" s="93"/>
      <c r="C29" s="99" t="s">
        <v>149</v>
      </c>
      <c r="D29" s="18"/>
      <c r="E29" s="18"/>
      <c r="F29" s="17"/>
      <c r="G29" s="198">
        <v>210</v>
      </c>
      <c r="H29" s="199"/>
      <c r="I29" s="163"/>
      <c r="J29" s="200">
        <v>-416</v>
      </c>
      <c r="K29" s="199"/>
      <c r="L29" s="163"/>
      <c r="M29" s="198">
        <v>266</v>
      </c>
      <c r="N29" s="199"/>
      <c r="O29" s="163"/>
      <c r="P29" s="200">
        <v>343</v>
      </c>
      <c r="Q29" s="201"/>
      <c r="T29" s="182"/>
    </row>
    <row r="30" spans="2:20" s="181" customFormat="1" ht="17.25" thickTop="1">
      <c r="B30" s="93"/>
      <c r="C30" s="99"/>
      <c r="D30" s="18"/>
      <c r="E30" s="18"/>
      <c r="F30" s="17"/>
      <c r="G30" s="34"/>
      <c r="H30" s="201"/>
      <c r="I30" s="202"/>
      <c r="J30" s="34"/>
      <c r="K30" s="201"/>
      <c r="L30" s="202"/>
      <c r="M30" s="34"/>
      <c r="N30" s="201"/>
      <c r="O30" s="202"/>
      <c r="P30" s="34"/>
      <c r="Q30" s="201"/>
      <c r="T30" s="182"/>
    </row>
    <row r="31" spans="2:20" s="181" customFormat="1" ht="16.5">
      <c r="B31" s="93"/>
      <c r="C31" s="99"/>
      <c r="D31" s="18"/>
      <c r="E31" s="18"/>
      <c r="F31" s="17"/>
      <c r="G31" s="34"/>
      <c r="H31" s="201"/>
      <c r="I31" s="202"/>
      <c r="J31" s="35"/>
      <c r="K31" s="201"/>
      <c r="L31" s="202"/>
      <c r="M31" s="34"/>
      <c r="N31" s="201"/>
      <c r="O31" s="202"/>
      <c r="P31" s="35"/>
      <c r="Q31" s="201"/>
      <c r="T31" s="182"/>
    </row>
    <row r="32" spans="2:20" s="181" customFormat="1" ht="17.25" thickBot="1">
      <c r="B32" s="93"/>
      <c r="C32" s="99" t="s">
        <v>150</v>
      </c>
      <c r="D32" s="18"/>
      <c r="E32" s="18"/>
      <c r="F32" s="17"/>
      <c r="G32" s="198">
        <v>228</v>
      </c>
      <c r="H32" s="199"/>
      <c r="I32" s="163"/>
      <c r="J32" s="200">
        <v>-596</v>
      </c>
      <c r="K32" s="199"/>
      <c r="L32" s="163"/>
      <c r="M32" s="198">
        <v>184</v>
      </c>
      <c r="N32" s="199"/>
      <c r="O32" s="163"/>
      <c r="P32" s="200">
        <v>89</v>
      </c>
      <c r="Q32" s="201"/>
      <c r="T32" s="182"/>
    </row>
    <row r="33" spans="2:20" s="181" customFormat="1" ht="17.25" thickTop="1">
      <c r="B33" s="93"/>
      <c r="C33" s="99" t="s">
        <v>151</v>
      </c>
      <c r="D33" s="18"/>
      <c r="E33" s="18"/>
      <c r="F33" s="17"/>
      <c r="G33" s="34"/>
      <c r="H33" s="201"/>
      <c r="I33" s="202"/>
      <c r="J33" s="35"/>
      <c r="K33" s="201"/>
      <c r="L33" s="202"/>
      <c r="M33" s="34"/>
      <c r="N33" s="201"/>
      <c r="O33" s="202"/>
      <c r="P33" s="35"/>
      <c r="Q33" s="201"/>
      <c r="T33" s="182"/>
    </row>
    <row r="34" spans="2:20" s="181" customFormat="1" ht="16.5">
      <c r="B34" s="93"/>
      <c r="C34" s="99"/>
      <c r="D34" s="18"/>
      <c r="E34" s="18"/>
      <c r="F34" s="17"/>
      <c r="G34" s="34"/>
      <c r="H34" s="201"/>
      <c r="I34" s="202"/>
      <c r="J34" s="35"/>
      <c r="K34" s="201"/>
      <c r="L34" s="202"/>
      <c r="M34" s="34"/>
      <c r="N34" s="201"/>
      <c r="O34" s="202"/>
      <c r="P34" s="35"/>
      <c r="Q34" s="201"/>
      <c r="T34" s="182"/>
    </row>
    <row r="35" spans="2:20" s="181" customFormat="1" ht="17.25" thickBot="1">
      <c r="B35" s="93"/>
      <c r="C35" s="99" t="s">
        <v>152</v>
      </c>
      <c r="D35" s="18"/>
      <c r="E35" s="18"/>
      <c r="F35" s="17"/>
      <c r="G35" s="198">
        <v>228</v>
      </c>
      <c r="H35" s="199"/>
      <c r="I35" s="163"/>
      <c r="J35" s="200">
        <v>-596</v>
      </c>
      <c r="K35" s="199"/>
      <c r="L35" s="163"/>
      <c r="M35" s="198">
        <v>184</v>
      </c>
      <c r="N35" s="199"/>
      <c r="O35" s="163"/>
      <c r="P35" s="200">
        <v>89</v>
      </c>
      <c r="Q35" s="201"/>
      <c r="T35" s="182"/>
    </row>
    <row r="36" spans="2:20" s="181" customFormat="1" ht="17.25" thickTop="1">
      <c r="B36" s="93"/>
      <c r="C36" s="99"/>
      <c r="D36" s="18"/>
      <c r="E36" s="18"/>
      <c r="F36" s="17"/>
      <c r="G36" s="34"/>
      <c r="H36" s="201"/>
      <c r="I36" s="202"/>
      <c r="J36" s="35"/>
      <c r="K36" s="201"/>
      <c r="L36" s="202"/>
      <c r="M36" s="34"/>
      <c r="N36" s="201"/>
      <c r="O36" s="202"/>
      <c r="P36" s="35"/>
      <c r="Q36" s="201"/>
      <c r="T36" s="182"/>
    </row>
    <row r="37" spans="2:20" s="181" customFormat="1" ht="16.5">
      <c r="B37" s="93"/>
      <c r="C37" s="99"/>
      <c r="D37" s="18"/>
      <c r="E37" s="18"/>
      <c r="F37" s="17"/>
      <c r="G37" s="34"/>
      <c r="H37" s="201"/>
      <c r="I37" s="202"/>
      <c r="J37" s="35"/>
      <c r="K37" s="201"/>
      <c r="L37" s="202"/>
      <c r="M37" s="34"/>
      <c r="N37" s="201"/>
      <c r="O37" s="202"/>
      <c r="P37" s="35"/>
      <c r="Q37" s="201"/>
      <c r="T37" s="182"/>
    </row>
    <row r="38" spans="2:20" s="181" customFormat="1" ht="17.25" thickBot="1">
      <c r="B38" s="93"/>
      <c r="C38" s="99" t="s">
        <v>153</v>
      </c>
      <c r="D38" s="18"/>
      <c r="E38" s="18"/>
      <c r="F38" s="17"/>
      <c r="G38" s="203">
        <v>0.3769218052570673</v>
      </c>
      <c r="H38" s="204"/>
      <c r="I38" s="205"/>
      <c r="J38" s="203">
        <v>-0.9852868242684741</v>
      </c>
      <c r="K38" s="204"/>
      <c r="L38" s="205"/>
      <c r="M38" s="203">
        <v>0.3041825095057034</v>
      </c>
      <c r="N38" s="204"/>
      <c r="O38" s="205"/>
      <c r="P38" s="203">
        <v>0.1471317573152587</v>
      </c>
      <c r="Q38" s="201"/>
      <c r="T38" s="182"/>
    </row>
    <row r="39" spans="2:20" s="181" customFormat="1" ht="16.5">
      <c r="B39" s="93"/>
      <c r="C39" s="99"/>
      <c r="D39" s="18"/>
      <c r="E39" s="18"/>
      <c r="F39" s="17"/>
      <c r="G39" s="34"/>
      <c r="H39" s="201"/>
      <c r="I39" s="202"/>
      <c r="J39" s="35"/>
      <c r="K39" s="201"/>
      <c r="L39" s="202"/>
      <c r="M39" s="34"/>
      <c r="N39" s="201"/>
      <c r="O39" s="202"/>
      <c r="P39" s="35"/>
      <c r="Q39" s="201"/>
      <c r="T39" s="182"/>
    </row>
    <row r="40" spans="2:20" s="181" customFormat="1" ht="16.5">
      <c r="B40" s="93"/>
      <c r="C40" s="99"/>
      <c r="D40" s="18"/>
      <c r="E40" s="18"/>
      <c r="F40" s="17"/>
      <c r="G40" s="18"/>
      <c r="H40" s="20"/>
      <c r="I40" s="17"/>
      <c r="J40" s="19"/>
      <c r="K40" s="20"/>
      <c r="L40" s="17"/>
      <c r="M40" s="18"/>
      <c r="N40" s="20"/>
      <c r="O40" s="17"/>
      <c r="P40" s="19"/>
      <c r="Q40" s="20"/>
      <c r="T40" s="182"/>
    </row>
    <row r="41" spans="2:20" s="181" customFormat="1" ht="17.25" thickBot="1">
      <c r="B41" s="93"/>
      <c r="C41" s="99" t="s">
        <v>154</v>
      </c>
      <c r="D41" s="18"/>
      <c r="E41" s="18"/>
      <c r="F41" s="17"/>
      <c r="G41" s="206" t="s">
        <v>30</v>
      </c>
      <c r="H41" s="207"/>
      <c r="I41" s="208"/>
      <c r="J41" s="206" t="s">
        <v>30</v>
      </c>
      <c r="K41" s="209"/>
      <c r="L41" s="210"/>
      <c r="M41" s="206" t="s">
        <v>30</v>
      </c>
      <c r="N41" s="209"/>
      <c r="O41" s="210"/>
      <c r="P41" s="206" t="s">
        <v>30</v>
      </c>
      <c r="Q41" s="20"/>
      <c r="T41" s="182"/>
    </row>
    <row r="42" spans="2:20" s="181" customFormat="1" ht="17.25" thickTop="1">
      <c r="B42" s="93"/>
      <c r="C42" s="99"/>
      <c r="D42" s="18"/>
      <c r="E42" s="18"/>
      <c r="F42" s="17"/>
      <c r="G42" s="41"/>
      <c r="H42" s="39"/>
      <c r="I42" s="40"/>
      <c r="J42" s="41"/>
      <c r="K42" s="39"/>
      <c r="L42" s="40"/>
      <c r="M42" s="41"/>
      <c r="N42" s="39"/>
      <c r="O42" s="40"/>
      <c r="P42" s="41"/>
      <c r="Q42" s="20"/>
      <c r="T42" s="182"/>
    </row>
    <row r="43" spans="2:20" s="181" customFormat="1" ht="16.5">
      <c r="B43" s="110"/>
      <c r="C43" s="143"/>
      <c r="D43" s="51"/>
      <c r="E43" s="51"/>
      <c r="F43" s="28"/>
      <c r="G43" s="42"/>
      <c r="H43" s="43"/>
      <c r="I43" s="44"/>
      <c r="J43" s="42"/>
      <c r="K43" s="43"/>
      <c r="L43" s="44"/>
      <c r="M43" s="42"/>
      <c r="N43" s="43"/>
      <c r="O43" s="44"/>
      <c r="P43" s="42"/>
      <c r="Q43" s="32"/>
      <c r="T43" s="182"/>
    </row>
    <row r="44" spans="2:20" s="181" customFormat="1" ht="16.5">
      <c r="B44" s="99"/>
      <c r="C44" s="99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T44" s="182"/>
    </row>
    <row r="45" spans="2:20" s="181" customFormat="1" ht="16.5">
      <c r="B45" s="123"/>
      <c r="C45" s="126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T45" s="182"/>
    </row>
    <row r="46" spans="2:20" s="181" customFormat="1" ht="16.5">
      <c r="B46" s="87"/>
      <c r="C46" s="90"/>
      <c r="D46" s="12"/>
      <c r="E46" s="14"/>
      <c r="F46" s="11"/>
      <c r="G46" s="12"/>
      <c r="H46" s="12"/>
      <c r="I46" s="12"/>
      <c r="J46" s="12"/>
      <c r="K46" s="14"/>
      <c r="L46" s="11"/>
      <c r="M46" s="12"/>
      <c r="N46" s="12"/>
      <c r="O46" s="12"/>
      <c r="P46" s="12"/>
      <c r="Q46" s="14"/>
      <c r="T46" s="182"/>
    </row>
    <row r="47" spans="2:20" s="181" customFormat="1" ht="16.5">
      <c r="B47" s="93"/>
      <c r="C47" s="99"/>
      <c r="D47" s="18"/>
      <c r="E47" s="20"/>
      <c r="F47" s="17"/>
      <c r="G47" s="18"/>
      <c r="H47" s="18"/>
      <c r="I47" s="18"/>
      <c r="J47" s="18"/>
      <c r="K47" s="20"/>
      <c r="L47" s="17"/>
      <c r="M47" s="18"/>
      <c r="N47" s="18"/>
      <c r="O47" s="18"/>
      <c r="P47" s="18"/>
      <c r="Q47" s="20"/>
      <c r="T47" s="182"/>
    </row>
    <row r="48" spans="2:20" s="181" customFormat="1" ht="16.5">
      <c r="B48" s="93"/>
      <c r="C48" s="99"/>
      <c r="D48" s="18"/>
      <c r="E48" s="20"/>
      <c r="F48" s="225" t="s">
        <v>155</v>
      </c>
      <c r="G48" s="232"/>
      <c r="H48" s="232"/>
      <c r="I48" s="232"/>
      <c r="J48" s="232"/>
      <c r="K48" s="233"/>
      <c r="L48" s="225" t="s">
        <v>156</v>
      </c>
      <c r="M48" s="232"/>
      <c r="N48" s="232"/>
      <c r="O48" s="232"/>
      <c r="P48" s="232"/>
      <c r="Q48" s="233"/>
      <c r="T48" s="182"/>
    </row>
    <row r="49" spans="2:20" s="181" customFormat="1" ht="16.5">
      <c r="B49" s="93"/>
      <c r="C49" s="99"/>
      <c r="D49" s="18"/>
      <c r="E49" s="20"/>
      <c r="F49" s="17"/>
      <c r="G49" s="234">
        <v>37894</v>
      </c>
      <c r="H49" s="234"/>
      <c r="I49" s="234"/>
      <c r="J49" s="234"/>
      <c r="K49" s="20"/>
      <c r="L49" s="17"/>
      <c r="M49" s="234">
        <v>37621</v>
      </c>
      <c r="N49" s="234"/>
      <c r="O49" s="234"/>
      <c r="P49" s="234"/>
      <c r="Q49" s="20"/>
      <c r="T49" s="182"/>
    </row>
    <row r="50" spans="2:20" s="181" customFormat="1" ht="16.5">
      <c r="B50" s="93"/>
      <c r="C50" s="99"/>
      <c r="D50" s="18"/>
      <c r="E50" s="20"/>
      <c r="F50" s="17"/>
      <c r="G50" s="18"/>
      <c r="H50" s="18"/>
      <c r="I50" s="18"/>
      <c r="J50" s="18"/>
      <c r="K50" s="20"/>
      <c r="L50" s="17"/>
      <c r="M50" s="18"/>
      <c r="N50" s="18"/>
      <c r="O50" s="18"/>
      <c r="P50" s="18"/>
      <c r="Q50" s="20"/>
      <c r="T50" s="182"/>
    </row>
    <row r="51" spans="2:20" s="181" customFormat="1" ht="16.5">
      <c r="B51" s="110"/>
      <c r="C51" s="143"/>
      <c r="D51" s="51"/>
      <c r="E51" s="32"/>
      <c r="F51" s="28"/>
      <c r="G51" s="51"/>
      <c r="H51" s="51"/>
      <c r="I51" s="51"/>
      <c r="J51" s="51"/>
      <c r="K51" s="32"/>
      <c r="L51" s="28"/>
      <c r="M51" s="51"/>
      <c r="N51" s="51"/>
      <c r="O51" s="51"/>
      <c r="P51" s="51"/>
      <c r="Q51" s="32"/>
      <c r="T51" s="182"/>
    </row>
    <row r="52" spans="2:20" s="181" customFormat="1" ht="16.5">
      <c r="B52" s="93"/>
      <c r="C52" s="99"/>
      <c r="D52" s="18"/>
      <c r="E52" s="20"/>
      <c r="F52" s="17"/>
      <c r="G52" s="18"/>
      <c r="H52" s="18"/>
      <c r="I52" s="18"/>
      <c r="J52" s="18"/>
      <c r="K52" s="20"/>
      <c r="L52" s="17"/>
      <c r="M52" s="18"/>
      <c r="N52" s="18"/>
      <c r="O52" s="18"/>
      <c r="P52" s="18"/>
      <c r="Q52" s="20"/>
      <c r="T52" s="182"/>
    </row>
    <row r="53" spans="2:20" s="181" customFormat="1" ht="16.5">
      <c r="B53" s="93"/>
      <c r="C53" s="99"/>
      <c r="D53" s="18"/>
      <c r="E53" s="20"/>
      <c r="F53" s="17"/>
      <c r="G53" s="18"/>
      <c r="H53" s="18"/>
      <c r="I53" s="18"/>
      <c r="J53" s="18"/>
      <c r="K53" s="20"/>
      <c r="L53" s="17"/>
      <c r="M53" s="18"/>
      <c r="N53" s="18"/>
      <c r="O53" s="18"/>
      <c r="P53" s="18"/>
      <c r="Q53" s="20"/>
      <c r="T53" s="182"/>
    </row>
    <row r="54" spans="2:20" s="181" customFormat="1" ht="17.25" thickBot="1">
      <c r="B54" s="93"/>
      <c r="C54" s="99" t="s">
        <v>40</v>
      </c>
      <c r="D54" s="18"/>
      <c r="E54" s="20"/>
      <c r="F54" s="17"/>
      <c r="G54" s="18"/>
      <c r="H54" s="230">
        <v>1.44</v>
      </c>
      <c r="I54" s="231"/>
      <c r="J54" s="18"/>
      <c r="K54" s="20"/>
      <c r="L54" s="17"/>
      <c r="M54" s="18"/>
      <c r="N54" s="230">
        <f>'[1]BalanceSheet'!$J$68</f>
        <v>1.4256240700942304</v>
      </c>
      <c r="O54" s="231"/>
      <c r="P54" s="18"/>
      <c r="Q54" s="20"/>
      <c r="T54" s="182"/>
    </row>
    <row r="55" spans="2:20" s="181" customFormat="1" ht="17.25" thickTop="1">
      <c r="B55" s="93"/>
      <c r="C55" s="99"/>
      <c r="D55" s="18"/>
      <c r="E55" s="20"/>
      <c r="F55" s="17"/>
      <c r="G55" s="18"/>
      <c r="H55" s="18"/>
      <c r="I55" s="18"/>
      <c r="J55" s="18"/>
      <c r="K55" s="20"/>
      <c r="L55" s="17"/>
      <c r="M55" s="18"/>
      <c r="N55" s="18"/>
      <c r="O55" s="18"/>
      <c r="P55" s="18"/>
      <c r="Q55" s="20"/>
      <c r="T55" s="182"/>
    </row>
    <row r="56" spans="2:20" s="181" customFormat="1" ht="16.5">
      <c r="B56" s="110"/>
      <c r="C56" s="143"/>
      <c r="D56" s="51"/>
      <c r="E56" s="32"/>
      <c r="F56" s="28"/>
      <c r="G56" s="51"/>
      <c r="H56" s="51"/>
      <c r="I56" s="51"/>
      <c r="J56" s="51"/>
      <c r="K56" s="32"/>
      <c r="L56" s="28"/>
      <c r="M56" s="51"/>
      <c r="N56" s="51"/>
      <c r="O56" s="51"/>
      <c r="P56" s="51"/>
      <c r="Q56" s="32"/>
      <c r="T56" s="182"/>
    </row>
    <row r="57" spans="3:20" s="181" customFormat="1" ht="15.75">
      <c r="C57" s="184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T57" s="182"/>
    </row>
    <row r="58" spans="4:20" s="181" customFormat="1" ht="15.75"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T58" s="182"/>
    </row>
    <row r="59" spans="4:20" s="181" customFormat="1" ht="15.75"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T59" s="182"/>
    </row>
    <row r="60" spans="4:20" s="181" customFormat="1" ht="15.75"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T60" s="182"/>
    </row>
    <row r="61" spans="4:20" s="181" customFormat="1" ht="15.75"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T61" s="182"/>
    </row>
    <row r="62" spans="4:20" s="181" customFormat="1" ht="15.75"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T62" s="182"/>
    </row>
    <row r="63" spans="4:20" s="181" customFormat="1" ht="15.75"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T63" s="182"/>
    </row>
    <row r="64" s="181" customFormat="1" ht="15">
      <c r="T64" s="182"/>
    </row>
    <row r="65" s="181" customFormat="1" ht="15">
      <c r="T65" s="182"/>
    </row>
  </sheetData>
  <mergeCells count="11">
    <mergeCell ref="H54:I54"/>
    <mergeCell ref="N54:O54"/>
    <mergeCell ref="L48:Q48"/>
    <mergeCell ref="F48:K48"/>
    <mergeCell ref="G49:J49"/>
    <mergeCell ref="M49:P49"/>
    <mergeCell ref="F2:L2"/>
    <mergeCell ref="F13:K13"/>
    <mergeCell ref="L13:Q13"/>
    <mergeCell ref="G3:K3"/>
    <mergeCell ref="G7:J7"/>
  </mergeCells>
  <printOptions/>
  <pageMargins left="0.75" right="0.34" top="0.5" bottom="0.5" header="0.48" footer="0.5"/>
  <pageSetup fitToHeight="1" fitToWidth="1" horizontalDpi="600" verticalDpi="600" orientation="portrait" paperSize="9" scale="58" r:id="rId2"/>
  <headerFooter alignWithMargins="0">
    <oddHeader>&amp;R&amp;12PAPER 3 /5 / 2003</oddHeader>
    <oddFooter>&amp;C&amp;"Arial,Bold"&amp;14&amp;P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49"/>
  <sheetViews>
    <sheetView showGridLines="0" zoomScale="75" zoomScaleNormal="75" workbookViewId="0" topLeftCell="A1">
      <selection activeCell="G16" sqref="G16"/>
    </sheetView>
  </sheetViews>
  <sheetFormatPr defaultColWidth="9.140625" defaultRowHeight="12.75"/>
  <cols>
    <col min="1" max="1" width="9.140625" style="169" customWidth="1"/>
    <col min="2" max="2" width="1.421875" style="169" customWidth="1"/>
    <col min="3" max="4" width="9.140625" style="169" customWidth="1"/>
    <col min="5" max="5" width="7.140625" style="169" customWidth="1"/>
    <col min="6" max="6" width="4.00390625" style="169" customWidth="1"/>
    <col min="7" max="7" width="13.421875" style="169" customWidth="1"/>
    <col min="8" max="9" width="3.57421875" style="169" customWidth="1"/>
    <col min="10" max="10" width="12.57421875" style="169" customWidth="1"/>
    <col min="11" max="11" width="3.57421875" style="169" customWidth="1"/>
    <col min="12" max="12" width="3.8515625" style="169" customWidth="1"/>
    <col min="13" max="13" width="12.421875" style="169" customWidth="1"/>
    <col min="14" max="14" width="4.00390625" style="169" customWidth="1"/>
    <col min="15" max="15" width="4.28125" style="169" customWidth="1"/>
    <col min="16" max="16" width="12.7109375" style="169" customWidth="1"/>
    <col min="17" max="17" width="3.7109375" style="169" customWidth="1"/>
    <col min="18" max="19" width="9.140625" style="169" customWidth="1"/>
    <col min="20" max="20" width="9.140625" style="170" customWidth="1"/>
    <col min="21" max="16384" width="9.140625" style="169" customWidth="1"/>
  </cols>
  <sheetData>
    <row r="1" ht="12.75"/>
    <row r="2" spans="6:13" ht="28.5" customHeight="1">
      <c r="F2" s="211" t="s">
        <v>58</v>
      </c>
      <c r="G2" s="211"/>
      <c r="H2" s="211"/>
      <c r="I2" s="211"/>
      <c r="J2" s="211"/>
      <c r="K2" s="211"/>
      <c r="L2" s="211"/>
      <c r="M2" s="211"/>
    </row>
    <row r="3" spans="6:13" ht="12.75">
      <c r="F3" s="228" t="s">
        <v>59</v>
      </c>
      <c r="G3" s="228"/>
      <c r="H3" s="228"/>
      <c r="I3" s="228"/>
      <c r="J3" s="228"/>
      <c r="K3" s="228"/>
      <c r="L3" s="228"/>
      <c r="M3" s="228"/>
    </row>
    <row r="4" spans="7:17" ht="12.75">
      <c r="G4" s="171"/>
      <c r="N4" s="173"/>
      <c r="O4" s="174"/>
      <c r="P4" s="175"/>
      <c r="Q4" s="174"/>
    </row>
    <row r="5" spans="2:17" ht="12.75">
      <c r="B5" s="172"/>
      <c r="C5" s="172"/>
      <c r="D5" s="172"/>
      <c r="E5" s="172"/>
      <c r="F5" s="172"/>
      <c r="G5" s="176"/>
      <c r="H5" s="172"/>
      <c r="I5" s="172"/>
      <c r="J5" s="172"/>
      <c r="K5" s="172"/>
      <c r="L5" s="172"/>
      <c r="M5" s="172"/>
      <c r="N5" s="177"/>
      <c r="O5" s="168"/>
      <c r="P5" s="178"/>
      <c r="Q5" s="168"/>
    </row>
    <row r="6" spans="2:17" ht="24" customHeight="1">
      <c r="B6" s="172"/>
      <c r="C6" s="172"/>
      <c r="D6" s="172"/>
      <c r="E6" s="172"/>
      <c r="F6" s="235" t="s">
        <v>157</v>
      </c>
      <c r="G6" s="235"/>
      <c r="H6" s="235"/>
      <c r="I6" s="235"/>
      <c r="J6" s="235"/>
      <c r="K6" s="235"/>
      <c r="L6" s="235"/>
      <c r="M6" s="235"/>
      <c r="N6" s="172"/>
      <c r="O6" s="172"/>
      <c r="P6" s="172"/>
      <c r="Q6" s="172"/>
    </row>
    <row r="7" spans="2:17" ht="11.25" customHeight="1">
      <c r="B7" s="172"/>
      <c r="C7" s="172"/>
      <c r="D7" s="172"/>
      <c r="E7" s="172"/>
      <c r="F7" s="172"/>
      <c r="G7" s="215"/>
      <c r="H7" s="215"/>
      <c r="I7" s="215"/>
      <c r="J7" s="215"/>
      <c r="K7" s="172"/>
      <c r="L7" s="172"/>
      <c r="M7" s="172"/>
      <c r="N7" s="172"/>
      <c r="O7" s="172"/>
      <c r="P7" s="172"/>
      <c r="Q7" s="172"/>
    </row>
    <row r="8" spans="2:17" ht="12.75">
      <c r="B8" s="172"/>
      <c r="C8" s="172"/>
      <c r="D8" s="172"/>
      <c r="E8" s="172"/>
      <c r="F8" s="172"/>
      <c r="G8" s="172"/>
      <c r="H8" s="172"/>
      <c r="I8" s="172"/>
      <c r="J8" s="172"/>
      <c r="K8" s="172"/>
      <c r="L8" s="172"/>
      <c r="M8" s="172"/>
      <c r="N8" s="172"/>
      <c r="O8" s="172"/>
      <c r="P8" s="172"/>
      <c r="Q8" s="172"/>
    </row>
    <row r="9" spans="2:17" ht="7.5" customHeight="1">
      <c r="B9" s="172"/>
      <c r="C9" s="172"/>
      <c r="D9" s="172"/>
      <c r="E9" s="172"/>
      <c r="F9" s="172"/>
      <c r="G9" s="172"/>
      <c r="H9" s="8"/>
      <c r="I9" s="172"/>
      <c r="J9" s="172"/>
      <c r="K9" s="172"/>
      <c r="L9" s="172"/>
      <c r="M9" s="172"/>
      <c r="N9" s="172"/>
      <c r="O9" s="172"/>
      <c r="P9" s="172"/>
      <c r="Q9" s="172"/>
    </row>
    <row r="10" spans="2:17" ht="12.75">
      <c r="B10" s="172"/>
      <c r="C10" s="172"/>
      <c r="D10" s="172"/>
      <c r="E10" s="172"/>
      <c r="F10" s="172"/>
      <c r="G10" s="172"/>
      <c r="H10" s="172"/>
      <c r="I10" s="172"/>
      <c r="J10" s="172"/>
      <c r="K10" s="172"/>
      <c r="L10" s="172"/>
      <c r="M10" s="172"/>
      <c r="N10" s="172"/>
      <c r="O10" s="172"/>
      <c r="P10" s="172"/>
      <c r="Q10" s="172"/>
    </row>
    <row r="11" spans="2:17" ht="16.5">
      <c r="B11" s="89"/>
      <c r="C11" s="90"/>
      <c r="D11" s="12"/>
      <c r="E11" s="12"/>
      <c r="F11" s="11"/>
      <c r="G11" s="12"/>
      <c r="H11" s="13" t="s">
        <v>0</v>
      </c>
      <c r="I11" s="12"/>
      <c r="J11" s="12"/>
      <c r="K11" s="14"/>
      <c r="L11" s="11"/>
      <c r="M11" s="12"/>
      <c r="N11" s="13" t="s">
        <v>0</v>
      </c>
      <c r="O11" s="12"/>
      <c r="P11" s="12"/>
      <c r="Q11" s="14"/>
    </row>
    <row r="12" spans="2:17" ht="16.5">
      <c r="B12" s="98"/>
      <c r="C12" s="99"/>
      <c r="D12" s="18"/>
      <c r="E12" s="18"/>
      <c r="F12" s="225" t="s">
        <v>22</v>
      </c>
      <c r="G12" s="226"/>
      <c r="H12" s="226"/>
      <c r="I12" s="226"/>
      <c r="J12" s="226"/>
      <c r="K12" s="227"/>
      <c r="L12" s="225" t="s">
        <v>23</v>
      </c>
      <c r="M12" s="226"/>
      <c r="N12" s="226"/>
      <c r="O12" s="226"/>
      <c r="P12" s="226"/>
      <c r="Q12" s="227"/>
    </row>
    <row r="13" spans="2:17" ht="16.5">
      <c r="B13" s="98"/>
      <c r="C13" s="99"/>
      <c r="D13" s="18"/>
      <c r="E13" s="18"/>
      <c r="F13" s="17"/>
      <c r="G13" s="18"/>
      <c r="H13" s="19"/>
      <c r="I13" s="18"/>
      <c r="J13" s="18"/>
      <c r="K13" s="20"/>
      <c r="L13" s="17"/>
      <c r="M13" s="18"/>
      <c r="N13" s="19"/>
      <c r="O13" s="18"/>
      <c r="P13" s="18"/>
      <c r="Q13" s="20"/>
    </row>
    <row r="14" spans="2:17" ht="16.5">
      <c r="B14" s="98"/>
      <c r="C14" s="99"/>
      <c r="D14" s="18"/>
      <c r="E14" s="18"/>
      <c r="F14" s="186"/>
      <c r="G14" s="187"/>
      <c r="H14" s="188"/>
      <c r="I14" s="189"/>
      <c r="J14" s="187"/>
      <c r="K14" s="190"/>
      <c r="L14" s="186"/>
      <c r="M14" s="187"/>
      <c r="N14" s="188"/>
      <c r="O14" s="189"/>
      <c r="P14" s="187"/>
      <c r="Q14" s="190"/>
    </row>
    <row r="15" spans="2:17" ht="16.5">
      <c r="B15" s="98"/>
      <c r="C15" s="99"/>
      <c r="D15" s="18"/>
      <c r="E15" s="18"/>
      <c r="F15" s="86"/>
      <c r="G15" s="46" t="s">
        <v>24</v>
      </c>
      <c r="H15" s="47"/>
      <c r="I15" s="45"/>
      <c r="J15" s="46" t="s">
        <v>25</v>
      </c>
      <c r="K15" s="85"/>
      <c r="L15" s="86"/>
      <c r="M15" s="46" t="s">
        <v>24</v>
      </c>
      <c r="N15" s="47"/>
      <c r="O15" s="45"/>
      <c r="P15" s="46" t="s">
        <v>25</v>
      </c>
      <c r="Q15" s="85"/>
    </row>
    <row r="16" spans="2:17" ht="16.5">
      <c r="B16" s="98"/>
      <c r="C16" s="99"/>
      <c r="D16" s="18"/>
      <c r="E16" s="18"/>
      <c r="F16" s="86"/>
      <c r="G16" s="46" t="s">
        <v>26</v>
      </c>
      <c r="H16" s="47"/>
      <c r="I16" s="45"/>
      <c r="J16" s="46" t="s">
        <v>27</v>
      </c>
      <c r="K16" s="85"/>
      <c r="L16" s="86"/>
      <c r="M16" s="46" t="s">
        <v>26</v>
      </c>
      <c r="N16" s="47"/>
      <c r="O16" s="45"/>
      <c r="P16" s="46" t="s">
        <v>27</v>
      </c>
      <c r="Q16" s="85"/>
    </row>
    <row r="17" spans="2:17" ht="16.5">
      <c r="B17" s="98"/>
      <c r="C17" s="99"/>
      <c r="D17" s="18"/>
      <c r="E17" s="18"/>
      <c r="F17" s="86"/>
      <c r="G17" s="48" t="s">
        <v>137</v>
      </c>
      <c r="H17" s="47"/>
      <c r="I17" s="45"/>
      <c r="J17" s="46" t="s">
        <v>6</v>
      </c>
      <c r="K17" s="85"/>
      <c r="L17" s="86"/>
      <c r="M17" s="46" t="s">
        <v>28</v>
      </c>
      <c r="N17" s="47"/>
      <c r="O17" s="45"/>
      <c r="P17" s="46" t="s">
        <v>41</v>
      </c>
      <c r="Q17" s="85"/>
    </row>
    <row r="18" spans="2:17" ht="16.5">
      <c r="B18" s="98"/>
      <c r="C18" s="99"/>
      <c r="D18" s="18"/>
      <c r="E18" s="18"/>
      <c r="F18" s="86"/>
      <c r="G18" s="191">
        <v>37894</v>
      </c>
      <c r="H18" s="47"/>
      <c r="I18" s="45"/>
      <c r="J18" s="191">
        <v>37529</v>
      </c>
      <c r="K18" s="85"/>
      <c r="L18" s="86"/>
      <c r="M18" s="191">
        <v>37894</v>
      </c>
      <c r="N18" s="47"/>
      <c r="O18" s="45"/>
      <c r="P18" s="191">
        <v>37529</v>
      </c>
      <c r="Q18" s="85"/>
    </row>
    <row r="19" spans="2:17" ht="16.5">
      <c r="B19" s="112"/>
      <c r="C19" s="143"/>
      <c r="D19" s="51"/>
      <c r="E19" s="51"/>
      <c r="F19" s="193"/>
      <c r="G19" s="194" t="s">
        <v>0</v>
      </c>
      <c r="H19" s="195"/>
      <c r="I19" s="196"/>
      <c r="J19" s="194" t="s">
        <v>0</v>
      </c>
      <c r="K19" s="197"/>
      <c r="L19" s="193"/>
      <c r="M19" s="194" t="s">
        <v>0</v>
      </c>
      <c r="N19" s="195"/>
      <c r="O19" s="196"/>
      <c r="P19" s="194" t="s">
        <v>0</v>
      </c>
      <c r="Q19" s="197"/>
    </row>
    <row r="20" spans="2:17" ht="16.5">
      <c r="B20" s="98"/>
      <c r="C20" s="99"/>
      <c r="D20" s="18"/>
      <c r="E20" s="18"/>
      <c r="F20" s="17"/>
      <c r="G20" s="33"/>
      <c r="H20" s="23"/>
      <c r="I20" s="24"/>
      <c r="J20" s="33"/>
      <c r="K20" s="20"/>
      <c r="L20" s="17"/>
      <c r="M20" s="33"/>
      <c r="N20" s="23"/>
      <c r="O20" s="24"/>
      <c r="P20" s="33"/>
      <c r="Q20" s="20"/>
    </row>
    <row r="21" spans="2:20" s="181" customFormat="1" ht="16.5">
      <c r="B21" s="98"/>
      <c r="C21" s="99"/>
      <c r="D21" s="18"/>
      <c r="E21" s="18"/>
      <c r="F21" s="17"/>
      <c r="G21" s="19" t="s">
        <v>8</v>
      </c>
      <c r="H21" s="23"/>
      <c r="I21" s="24"/>
      <c r="J21" s="19" t="s">
        <v>8</v>
      </c>
      <c r="K21" s="20"/>
      <c r="L21" s="17"/>
      <c r="M21" s="19" t="s">
        <v>8</v>
      </c>
      <c r="N21" s="23"/>
      <c r="O21" s="24"/>
      <c r="P21" s="19" t="s">
        <v>8</v>
      </c>
      <c r="Q21" s="20"/>
      <c r="T21" s="182"/>
    </row>
    <row r="22" spans="2:20" s="181" customFormat="1" ht="16.5">
      <c r="B22" s="98"/>
      <c r="C22" s="99"/>
      <c r="D22" s="18"/>
      <c r="E22" s="18"/>
      <c r="F22" s="17"/>
      <c r="G22" s="18"/>
      <c r="H22" s="20"/>
      <c r="I22" s="17"/>
      <c r="J22" s="18"/>
      <c r="K22" s="20"/>
      <c r="L22" s="17"/>
      <c r="M22" s="18"/>
      <c r="N22" s="20"/>
      <c r="O22" s="17"/>
      <c r="P22" s="18"/>
      <c r="Q22" s="20"/>
      <c r="T22" s="182"/>
    </row>
    <row r="23" spans="2:20" s="181" customFormat="1" ht="16.5">
      <c r="B23" s="98"/>
      <c r="C23" s="99"/>
      <c r="D23" s="18"/>
      <c r="E23" s="18"/>
      <c r="F23" s="17"/>
      <c r="G23" s="18"/>
      <c r="H23" s="20"/>
      <c r="I23" s="17"/>
      <c r="J23" s="18"/>
      <c r="K23" s="20"/>
      <c r="L23" s="17"/>
      <c r="M23" s="18"/>
      <c r="N23" s="20"/>
      <c r="O23" s="17"/>
      <c r="P23" s="18"/>
      <c r="Q23" s="20"/>
      <c r="T23" s="182"/>
    </row>
    <row r="24" spans="2:20" s="181" customFormat="1" ht="17.25" thickBot="1">
      <c r="B24" s="98"/>
      <c r="C24" s="99" t="s">
        <v>158</v>
      </c>
      <c r="D24" s="18"/>
      <c r="E24" s="18"/>
      <c r="F24" s="17"/>
      <c r="G24" s="37">
        <v>482</v>
      </c>
      <c r="H24" s="201"/>
      <c r="I24" s="202"/>
      <c r="J24" s="37">
        <v>-409</v>
      </c>
      <c r="K24" s="201"/>
      <c r="L24" s="202"/>
      <c r="M24" s="37">
        <v>1437</v>
      </c>
      <c r="N24" s="201"/>
      <c r="O24" s="202"/>
      <c r="P24" s="37">
        <v>365</v>
      </c>
      <c r="Q24" s="201"/>
      <c r="S24" s="183"/>
      <c r="T24" s="182"/>
    </row>
    <row r="25" spans="2:20" s="181" customFormat="1" ht="17.25" thickTop="1">
      <c r="B25" s="98"/>
      <c r="C25" s="99" t="s">
        <v>159</v>
      </c>
      <c r="D25" s="18"/>
      <c r="E25" s="18"/>
      <c r="F25" s="17"/>
      <c r="G25" s="34"/>
      <c r="H25" s="201"/>
      <c r="I25" s="202"/>
      <c r="J25" s="34"/>
      <c r="K25" s="201"/>
      <c r="L25" s="202"/>
      <c r="M25" s="34"/>
      <c r="N25" s="201"/>
      <c r="O25" s="202"/>
      <c r="P25" s="34"/>
      <c r="Q25" s="201"/>
      <c r="T25" s="182"/>
    </row>
    <row r="26" spans="2:20" s="181" customFormat="1" ht="16.5">
      <c r="B26" s="98"/>
      <c r="C26" s="99"/>
      <c r="D26" s="18"/>
      <c r="E26" s="18"/>
      <c r="F26" s="17"/>
      <c r="G26" s="34"/>
      <c r="H26" s="201"/>
      <c r="I26" s="202"/>
      <c r="J26" s="34"/>
      <c r="K26" s="201"/>
      <c r="L26" s="202"/>
      <c r="M26" s="34"/>
      <c r="N26" s="201"/>
      <c r="O26" s="202"/>
      <c r="P26" s="34"/>
      <c r="Q26" s="201"/>
      <c r="T26" s="182"/>
    </row>
    <row r="27" spans="2:20" s="181" customFormat="1" ht="17.25" thickBot="1">
      <c r="B27" s="98"/>
      <c r="C27" s="99" t="s">
        <v>160</v>
      </c>
      <c r="D27" s="18"/>
      <c r="E27" s="18"/>
      <c r="F27" s="17"/>
      <c r="G27" s="37">
        <v>262</v>
      </c>
      <c r="H27" s="201"/>
      <c r="I27" s="202"/>
      <c r="J27" s="37">
        <v>430</v>
      </c>
      <c r="K27" s="201"/>
      <c r="L27" s="202"/>
      <c r="M27" s="37">
        <v>1052</v>
      </c>
      <c r="N27" s="201"/>
      <c r="O27" s="202"/>
      <c r="P27" s="37">
        <v>1510</v>
      </c>
      <c r="Q27" s="201"/>
      <c r="T27" s="182"/>
    </row>
    <row r="28" spans="2:20" s="181" customFormat="1" ht="17.25" thickTop="1">
      <c r="B28" s="98"/>
      <c r="C28" s="99"/>
      <c r="D28" s="18"/>
      <c r="E28" s="18"/>
      <c r="F28" s="17"/>
      <c r="G28" s="34"/>
      <c r="H28" s="201"/>
      <c r="I28" s="202"/>
      <c r="J28" s="34"/>
      <c r="K28" s="201"/>
      <c r="L28" s="202"/>
      <c r="M28" s="34"/>
      <c r="N28" s="201"/>
      <c r="O28" s="202"/>
      <c r="P28" s="34"/>
      <c r="Q28" s="201"/>
      <c r="T28" s="182"/>
    </row>
    <row r="29" spans="2:20" s="181" customFormat="1" ht="16.5">
      <c r="B29" s="98"/>
      <c r="C29" s="99"/>
      <c r="D29" s="18"/>
      <c r="E29" s="18"/>
      <c r="F29" s="17"/>
      <c r="G29" s="34"/>
      <c r="H29" s="201"/>
      <c r="I29" s="202"/>
      <c r="J29" s="35"/>
      <c r="K29" s="201"/>
      <c r="L29" s="202"/>
      <c r="M29" s="34"/>
      <c r="N29" s="201"/>
      <c r="O29" s="202"/>
      <c r="P29" s="35"/>
      <c r="Q29" s="201"/>
      <c r="T29" s="182"/>
    </row>
    <row r="30" spans="2:20" s="181" customFormat="1" ht="17.25" thickBot="1">
      <c r="B30" s="98"/>
      <c r="C30" s="99" t="s">
        <v>161</v>
      </c>
      <c r="D30" s="18"/>
      <c r="E30" s="18"/>
      <c r="F30" s="17"/>
      <c r="G30" s="37">
        <v>-272</v>
      </c>
      <c r="H30" s="201"/>
      <c r="I30" s="202"/>
      <c r="J30" s="37">
        <v>-7</v>
      </c>
      <c r="K30" s="201"/>
      <c r="L30" s="202"/>
      <c r="M30" s="37">
        <v>-1171</v>
      </c>
      <c r="N30" s="201"/>
      <c r="O30" s="202"/>
      <c r="P30" s="37">
        <v>-22</v>
      </c>
      <c r="Q30" s="201"/>
      <c r="T30" s="182"/>
    </row>
    <row r="31" spans="2:20" s="181" customFormat="1" ht="17.25" thickTop="1">
      <c r="B31" s="98"/>
      <c r="C31" s="99"/>
      <c r="D31" s="18"/>
      <c r="E31" s="18"/>
      <c r="F31" s="17"/>
      <c r="G31" s="34"/>
      <c r="H31" s="201"/>
      <c r="I31" s="202"/>
      <c r="J31" s="35"/>
      <c r="K31" s="201"/>
      <c r="L31" s="202"/>
      <c r="M31" s="34"/>
      <c r="N31" s="201"/>
      <c r="O31" s="202"/>
      <c r="P31" s="35"/>
      <c r="Q31" s="201"/>
      <c r="T31" s="182"/>
    </row>
    <row r="32" spans="2:20" s="181" customFormat="1" ht="16.5">
      <c r="B32" s="112"/>
      <c r="C32" s="143"/>
      <c r="D32" s="51"/>
      <c r="E32" s="51"/>
      <c r="F32" s="28"/>
      <c r="G32" s="42"/>
      <c r="H32" s="43"/>
      <c r="I32" s="44"/>
      <c r="J32" s="42"/>
      <c r="K32" s="43"/>
      <c r="L32" s="44"/>
      <c r="M32" s="42"/>
      <c r="N32" s="43"/>
      <c r="O32" s="44"/>
      <c r="P32" s="42"/>
      <c r="Q32" s="32"/>
      <c r="T32" s="182"/>
    </row>
    <row r="33" spans="2:20" s="181" customFormat="1" ht="15.75">
      <c r="B33" s="185"/>
      <c r="C33" s="185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T33" s="182"/>
    </row>
    <row r="34" spans="4:20" s="181" customFormat="1" ht="15.75"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T34" s="182"/>
    </row>
    <row r="35" spans="4:20" s="181" customFormat="1" ht="15.75"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T35" s="182"/>
    </row>
    <row r="36" spans="4:20" s="181" customFormat="1" ht="15.75"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T36" s="182"/>
    </row>
    <row r="37" spans="4:20" s="181" customFormat="1" ht="15.75"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T37" s="182"/>
    </row>
    <row r="38" spans="4:20" s="181" customFormat="1" ht="15.75"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T38" s="182"/>
    </row>
    <row r="39" spans="4:20" s="181" customFormat="1" ht="15.75"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T39" s="182"/>
    </row>
    <row r="40" spans="4:20" s="181" customFormat="1" ht="15.75"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T40" s="182"/>
    </row>
    <row r="41" spans="4:20" s="181" customFormat="1" ht="15.75"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T41" s="182"/>
    </row>
    <row r="42" spans="4:20" s="181" customFormat="1" ht="15.75"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T42" s="182"/>
    </row>
    <row r="43" spans="4:17" ht="15.75"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4:17" ht="15.75"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4:17" ht="15.75"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4:17" ht="15.75"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4:17" ht="15.75"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4:17" ht="15.75"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4:17" ht="15.75"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</sheetData>
  <mergeCells count="6">
    <mergeCell ref="F2:M2"/>
    <mergeCell ref="F3:M3"/>
    <mergeCell ref="F6:M6"/>
    <mergeCell ref="F12:K12"/>
    <mergeCell ref="L12:Q12"/>
    <mergeCell ref="G7:J7"/>
  </mergeCells>
  <printOptions/>
  <pageMargins left="0.75" right="0.34" top="0.5" bottom="0.5" header="0.48" footer="0.5"/>
  <pageSetup fitToHeight="1" fitToWidth="1" horizontalDpi="600" verticalDpi="600" orientation="portrait" paperSize="9" scale="73" r:id="rId2"/>
  <headerFooter alignWithMargins="0">
    <oddHeader>&amp;R&amp;12PAPER 3 /5 / 2003</oddHeader>
    <oddFooter>&amp;C&amp;"Arial,Bold"&amp;14&amp;P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50"/>
  <sheetViews>
    <sheetView tabSelected="1" workbookViewId="0" topLeftCell="A24">
      <selection activeCell="D6" sqref="D6"/>
    </sheetView>
  </sheetViews>
  <sheetFormatPr defaultColWidth="9.140625" defaultRowHeight="12.75"/>
  <cols>
    <col min="1" max="2" width="9.140625" style="161" customWidth="1"/>
    <col min="3" max="3" width="3.140625" style="161" customWidth="1"/>
    <col min="4" max="4" width="12.57421875" style="161" bestFit="1" customWidth="1"/>
    <col min="5" max="5" width="11.28125" style="161" bestFit="1" customWidth="1"/>
    <col min="6" max="7" width="9.140625" style="161" customWidth="1"/>
    <col min="8" max="8" width="11.140625" style="161" customWidth="1"/>
    <col min="9" max="16384" width="9.140625" style="161" customWidth="1"/>
  </cols>
  <sheetData>
    <row r="2" spans="4:10" ht="12.75">
      <c r="D2" s="161" t="s">
        <v>108</v>
      </c>
      <c r="F2" s="161" t="s">
        <v>122</v>
      </c>
      <c r="H2" s="161" t="s">
        <v>109</v>
      </c>
      <c r="J2" s="161" t="s">
        <v>42</v>
      </c>
    </row>
    <row r="3" ht="12.75">
      <c r="F3" s="161" t="s">
        <v>123</v>
      </c>
    </row>
    <row r="6" spans="1:10" ht="12.75">
      <c r="A6" s="161" t="s">
        <v>43</v>
      </c>
      <c r="D6" s="161">
        <v>38828</v>
      </c>
      <c r="F6" s="161">
        <v>2832</v>
      </c>
      <c r="H6" s="161">
        <v>329</v>
      </c>
      <c r="J6" s="161">
        <f>SUM(D6:I6)</f>
        <v>41989</v>
      </c>
    </row>
    <row r="8" ht="12.75">
      <c r="A8" s="161" t="s">
        <v>116</v>
      </c>
    </row>
    <row r="9" spans="1:10" ht="12.75">
      <c r="A9" s="161" t="s">
        <v>117</v>
      </c>
      <c r="D9" s="161">
        <v>1552</v>
      </c>
      <c r="F9" s="161">
        <v>52</v>
      </c>
      <c r="H9" s="161">
        <v>100</v>
      </c>
      <c r="J9" s="161">
        <f>SUM(D9:I9)</f>
        <v>1704</v>
      </c>
    </row>
    <row r="11" spans="1:10" ht="12.75">
      <c r="A11" s="161" t="s">
        <v>118</v>
      </c>
      <c r="J11" s="161">
        <v>-749</v>
      </c>
    </row>
    <row r="13" spans="1:10" ht="12.75">
      <c r="A13" s="161" t="s">
        <v>44</v>
      </c>
      <c r="J13" s="161">
        <v>-899</v>
      </c>
    </row>
    <row r="15" spans="1:10" ht="12.75">
      <c r="A15" s="161" t="s">
        <v>119</v>
      </c>
      <c r="J15" s="161">
        <f>SUM(J9:J13)</f>
        <v>56</v>
      </c>
    </row>
    <row r="17" spans="1:10" ht="12.75">
      <c r="A17" s="161" t="s">
        <v>34</v>
      </c>
      <c r="J17" s="161">
        <v>-106</v>
      </c>
    </row>
    <row r="19" spans="1:10" ht="12.75">
      <c r="A19" s="161" t="s">
        <v>120</v>
      </c>
      <c r="J19" s="161">
        <v>6</v>
      </c>
    </row>
    <row r="21" spans="1:10" ht="12.75">
      <c r="A21" s="161" t="s">
        <v>121</v>
      </c>
      <c r="J21" s="161">
        <f>SUM(J15:J19)</f>
        <v>-44</v>
      </c>
    </row>
    <row r="25" spans="5:8" ht="12.75">
      <c r="E25" s="165" t="s">
        <v>128</v>
      </c>
      <c r="F25" s="165"/>
      <c r="G25" s="165"/>
      <c r="H25" s="165" t="s">
        <v>145</v>
      </c>
    </row>
    <row r="26" spans="5:8" ht="12.75">
      <c r="E26" s="166">
        <v>37894</v>
      </c>
      <c r="F26" s="165"/>
      <c r="G26" s="165"/>
      <c r="H26" s="166">
        <v>37894</v>
      </c>
    </row>
    <row r="27" spans="5:8" ht="12.75">
      <c r="E27" s="165" t="s">
        <v>129</v>
      </c>
      <c r="F27" s="165"/>
      <c r="G27" s="165"/>
      <c r="H27" s="165" t="s">
        <v>129</v>
      </c>
    </row>
    <row r="28" ht="12.75">
      <c r="A28" s="167" t="s">
        <v>127</v>
      </c>
    </row>
    <row r="30" spans="1:8" ht="12.75">
      <c r="A30" s="161" t="s">
        <v>108</v>
      </c>
      <c r="E30" s="161">
        <f>H30-D6</f>
        <v>21195</v>
      </c>
      <c r="H30" s="161">
        <f>58824+(1556-357)</f>
        <v>60023</v>
      </c>
    </row>
    <row r="32" spans="1:8" ht="12.75">
      <c r="A32" s="161" t="s">
        <v>122</v>
      </c>
      <c r="B32" s="161" t="s">
        <v>123</v>
      </c>
      <c r="E32" s="161">
        <f>H32-F6</f>
        <v>2881</v>
      </c>
      <c r="H32" s="161">
        <v>5713</v>
      </c>
    </row>
    <row r="34" spans="1:8" ht="12.75">
      <c r="A34" s="161" t="s">
        <v>109</v>
      </c>
      <c r="E34" s="161">
        <f>H34-H6</f>
        <v>176</v>
      </c>
      <c r="H34" s="161">
        <v>505</v>
      </c>
    </row>
    <row r="36" spans="1:8" ht="12.75">
      <c r="A36" s="164" t="s">
        <v>130</v>
      </c>
      <c r="E36" s="161">
        <f>SUM(E30:E35)</f>
        <v>24252</v>
      </c>
      <c r="H36" s="161">
        <f>SUM(H30:H35)</f>
        <v>66241</v>
      </c>
    </row>
    <row r="39" ht="12.75">
      <c r="A39" s="167" t="s">
        <v>131</v>
      </c>
    </row>
    <row r="41" spans="1:8" ht="12.75">
      <c r="A41" s="161" t="s">
        <v>108</v>
      </c>
      <c r="E41" s="161">
        <f>H41-D9</f>
        <v>660</v>
      </c>
      <c r="H41" s="161">
        <f>3178-340-626</f>
        <v>2212</v>
      </c>
    </row>
    <row r="43" spans="1:8" ht="12.75">
      <c r="A43" s="164" t="s">
        <v>133</v>
      </c>
      <c r="E43" s="161">
        <f>H43-F9</f>
        <v>297</v>
      </c>
      <c r="H43" s="161">
        <v>349</v>
      </c>
    </row>
    <row r="45" spans="1:8" ht="12.75">
      <c r="A45" s="161" t="s">
        <v>109</v>
      </c>
      <c r="E45" s="161">
        <f>H45-H9</f>
        <v>47</v>
      </c>
      <c r="H45" s="161">
        <v>147</v>
      </c>
    </row>
    <row r="48" spans="1:8" ht="12.75">
      <c r="A48" s="164" t="s">
        <v>134</v>
      </c>
      <c r="E48" s="161">
        <f>H48-J11</f>
        <v>-522</v>
      </c>
      <c r="H48" s="161">
        <v>-1271</v>
      </c>
    </row>
    <row r="50" spans="1:8" ht="12.75">
      <c r="A50" s="164" t="s">
        <v>132</v>
      </c>
      <c r="E50" s="161">
        <f>SUM(E41:E48)</f>
        <v>482</v>
      </c>
      <c r="H50" s="161">
        <f>SUM(H41:H48)</f>
        <v>1437</v>
      </c>
    </row>
  </sheetData>
  <printOptions/>
  <pageMargins left="0.75" right="0.34" top="0.5" bottom="0.5" header="0.48" footer="0.5"/>
  <pageSetup fitToHeight="1" fitToWidth="1" horizontalDpi="600" verticalDpi="600" orientation="portrait" paperSize="9" r:id="rId1"/>
  <headerFooter alignWithMargins="0">
    <oddHeader>&amp;R&amp;12PAPER 3 /4 / 2003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Ajinomoto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</dc:creator>
  <cp:keywords/>
  <dc:description/>
  <cp:lastModifiedBy>syho</cp:lastModifiedBy>
  <cp:lastPrinted>2003-11-10T06:08:30Z</cp:lastPrinted>
  <dcterms:created xsi:type="dcterms:W3CDTF">1999-11-02T06:48:10Z</dcterms:created>
  <dcterms:modified xsi:type="dcterms:W3CDTF">2003-11-20T07:13:47Z</dcterms:modified>
  <cp:category/>
  <cp:version/>
  <cp:contentType/>
  <cp:contentStatus/>
</cp:coreProperties>
</file>